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trlProps/ctrlProp1.xml" ContentType="application/vnd.ms-excel.controlproperties+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trlProps/ctrlProp2.xml" ContentType="application/vnd.ms-excel.controlproperties+xml"/>
  <Override PartName="/xl/charts/chart5.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6.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7.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8.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9.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10.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11.xml" ContentType="application/vnd.openxmlformats-officedocument.drawingml.chart+xml"/>
  <Override PartName="/xl/drawings/drawing23.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https://makewayenviro-my.sharepoint.com/personal/itech_makeway_ca/Documents/Documents/Enviro-Septic Files/"/>
    </mc:Choice>
  </mc:AlternateContent>
  <xr:revisionPtr revIDLastSave="0" documentId="8_{986B7255-B70C-4F9B-8842-1F784F89151C}" xr6:coauthVersionLast="47" xr6:coauthVersionMax="47" xr10:uidLastSave="{00000000-0000-0000-0000-000000000000}"/>
  <workbookProtection workbookAlgorithmName="SHA-512" workbookHashValue="OkGMPCEtlxJXtsGJ/r4i+cztqkebpWGEQx0BfDslddQNqqV95dWrl4oaXjOSLfHbZz4fcPQDrzpDkcLT1SwSZQ==" workbookSaltValue="lShjm0q1SNe86iDFc6g3+A==" workbookSpinCount="100000" lockStructure="1"/>
  <bookViews>
    <workbookView xWindow="-120" yWindow="-120" windowWidth="24240" windowHeight="13020" firstSheet="1" activeTab="5" xr2:uid="{00000000-000D-0000-FFFF-FFFF00000000}"/>
  </bookViews>
  <sheets>
    <sheet name="Tamis standards 2025" sheetId="17" state="hidden" r:id="rId1"/>
    <sheet name="Instructions" sheetId="20" r:id="rId2"/>
    <sheet name="Sieves 0.075-9.5" sheetId="18" r:id="rId3"/>
    <sheet name="Sieves 0.075-9.5 + 0.2 mm " sheetId="25" r:id="rId4"/>
    <sheet name="Sieves 0.08-10" sheetId="26" r:id="rId5"/>
    <sheet name="Sieves 0.08-10 + 0.2 mm  " sheetId="27" r:id="rId6"/>
    <sheet name="Tamis standards 2022" sheetId="16" state="hidden" r:id="rId7"/>
    <sheet name="Tamis standards 2023" sheetId="15" state="hidden" r:id="rId8"/>
    <sheet name="Tamis standards 2024" sheetId="1" state="hidden" r:id="rId9"/>
    <sheet name="Tamis + 0,2 mm" sheetId="12" state="hidden" r:id="rId10"/>
    <sheet name="Exemple" sheetId="13" state="hidden" r:id="rId11"/>
    <sheet name="Tamis non-standard" sheetId="14" state="hidden" r:id="rId12"/>
  </sheets>
  <definedNames>
    <definedName name="_xlnm.Print_Area" localSheetId="10">Exemple!$A$1:$G$64</definedName>
    <definedName name="_xlnm.Print_Area" localSheetId="1">Instructions!$A$1:$J$56</definedName>
    <definedName name="_xlnm.Print_Area" localSheetId="2">'Sieves 0.075-9.5'!$A$1:$G$60</definedName>
    <definedName name="_xlnm.Print_Area" localSheetId="3">'Sieves 0.075-9.5 + 0.2 mm '!$A$1:$G$63</definedName>
    <definedName name="_xlnm.Print_Area" localSheetId="4">'Sieves 0.08-10'!$A$1:$G$60</definedName>
    <definedName name="_xlnm.Print_Area" localSheetId="5">'Sieves 0.08-10 + 0.2 mm  '!$A$1:$G$63</definedName>
    <definedName name="_xlnm.Print_Area" localSheetId="9">'Tamis + 0,2 mm'!$A$1:$G$64</definedName>
    <definedName name="_xlnm.Print_Area" localSheetId="11">'Tamis non-standard'!$A$1:$G$65</definedName>
    <definedName name="_xlnm.Print_Area" localSheetId="6">'Tamis standards 2022'!$A$1:$G$63</definedName>
    <definedName name="_xlnm.Print_Area" localSheetId="7">'Tamis standards 2023'!$A$1:$G$63</definedName>
    <definedName name="_xlnm.Print_Area" localSheetId="8">'Tamis standards 2024'!$A$1:$G$63</definedName>
    <definedName name="_xlnm.Print_Area" localSheetId="0">'Tamis standards 2025'!$A$1:$G$63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25" l="1"/>
  <c r="E24" i="27"/>
  <c r="E28" i="27"/>
  <c r="H97" i="27"/>
  <c r="B96" i="27"/>
  <c r="B27" i="27"/>
  <c r="E27" i="27" s="1"/>
  <c r="B26" i="27"/>
  <c r="E26" i="27" s="1"/>
  <c r="E25" i="27"/>
  <c r="F12" i="27"/>
  <c r="H94" i="26"/>
  <c r="B93" i="26"/>
  <c r="E27" i="26"/>
  <c r="B26" i="26"/>
  <c r="B94" i="26" s="1"/>
  <c r="B25" i="26"/>
  <c r="E25" i="26" s="1"/>
  <c r="E24" i="26"/>
  <c r="E23" i="26"/>
  <c r="F12" i="26"/>
  <c r="H97" i="25"/>
  <c r="B96" i="25"/>
  <c r="E28" i="25"/>
  <c r="B27" i="25"/>
  <c r="B97" i="25" s="1"/>
  <c r="B26" i="25"/>
  <c r="E26" i="25" s="1"/>
  <c r="E25" i="25"/>
  <c r="F12" i="25"/>
  <c r="E24" i="18"/>
  <c r="E27" i="18"/>
  <c r="F29" i="27" l="1"/>
  <c r="B97" i="27"/>
  <c r="E26" i="26"/>
  <c r="F23" i="26" s="1"/>
  <c r="E27" i="25"/>
  <c r="F29" i="25" s="1"/>
  <c r="E23" i="18" l="1"/>
  <c r="H94" i="18"/>
  <c r="B93" i="18"/>
  <c r="B26" i="18"/>
  <c r="B94" i="18" s="1"/>
  <c r="B25" i="18"/>
  <c r="E25" i="18" s="1"/>
  <c r="F12" i="18"/>
  <c r="H97" i="17"/>
  <c r="B96" i="17"/>
  <c r="E27" i="17"/>
  <c r="B26" i="17"/>
  <c r="B97" i="17" s="1"/>
  <c r="B25" i="17"/>
  <c r="E25" i="17" s="1"/>
  <c r="E24" i="17"/>
  <c r="E23" i="17"/>
  <c r="F12" i="17"/>
  <c r="H97" i="16"/>
  <c r="B96" i="16"/>
  <c r="E27" i="16"/>
  <c r="B26" i="16"/>
  <c r="B97" i="16" s="1"/>
  <c r="B25" i="16"/>
  <c r="E25" i="16" s="1"/>
  <c r="E24" i="16"/>
  <c r="E23" i="16"/>
  <c r="F12" i="16"/>
  <c r="H97" i="15"/>
  <c r="B96" i="15"/>
  <c r="E27" i="15"/>
  <c r="B26" i="15"/>
  <c r="B97" i="15" s="1"/>
  <c r="B25" i="15"/>
  <c r="E25" i="15" s="1"/>
  <c r="E24" i="15"/>
  <c r="E23" i="15"/>
  <c r="F12" i="15"/>
  <c r="H99" i="14"/>
  <c r="B98" i="14"/>
  <c r="E29" i="14"/>
  <c r="B28" i="14"/>
  <c r="B99" i="14" s="1"/>
  <c r="B27" i="14"/>
  <c r="E27" i="14" s="1"/>
  <c r="E26" i="14"/>
  <c r="E25" i="14"/>
  <c r="F12" i="14"/>
  <c r="E24" i="13"/>
  <c r="B26" i="12"/>
  <c r="B25" i="1"/>
  <c r="B27" i="12"/>
  <c r="B26" i="1"/>
  <c r="E26" i="18" l="1"/>
  <c r="F23" i="18" s="1"/>
  <c r="E26" i="17"/>
  <c r="F30" i="17" s="1"/>
  <c r="E26" i="16"/>
  <c r="F29" i="16" s="1"/>
  <c r="E26" i="15"/>
  <c r="F29" i="15" s="1"/>
  <c r="F30" i="15"/>
  <c r="E28" i="14"/>
  <c r="F31" i="14" s="1"/>
  <c r="E24" i="12"/>
  <c r="E23" i="1"/>
  <c r="E28" i="12"/>
  <c r="E27" i="1"/>
  <c r="E27" i="12"/>
  <c r="E26" i="1"/>
  <c r="B27" i="13"/>
  <c r="B98" i="13" s="1"/>
  <c r="H98" i="12"/>
  <c r="H98" i="13"/>
  <c r="B97" i="13"/>
  <c r="E28" i="13"/>
  <c r="B26" i="13"/>
  <c r="E26" i="13" s="1"/>
  <c r="E25" i="13"/>
  <c r="F12" i="13"/>
  <c r="B97" i="12"/>
  <c r="E26" i="12"/>
  <c r="E25" i="12"/>
  <c r="F12" i="12"/>
  <c r="B96" i="1"/>
  <c r="H97" i="1"/>
  <c r="E24" i="1"/>
  <c r="F12" i="1"/>
  <c r="B98" i="12"/>
  <c r="F28" i="17" l="1"/>
  <c r="F29" i="17"/>
  <c r="F28" i="16"/>
  <c r="F30" i="16"/>
  <c r="F28" i="15"/>
  <c r="F30" i="14"/>
  <c r="F32" i="14"/>
  <c r="E27" i="13"/>
  <c r="F30" i="13" s="1"/>
  <c r="F31" i="12"/>
  <c r="F30" i="12"/>
  <c r="B97" i="1"/>
  <c r="F29" i="12"/>
  <c r="F29" i="13" l="1"/>
  <c r="F31" i="13"/>
  <c r="E25" i="1"/>
  <c r="F28" i="1" s="1"/>
  <c r="F29" i="1" l="1"/>
  <c r="F30" i="1"/>
</calcChain>
</file>

<file path=xl/sharedStrings.xml><?xml version="1.0" encoding="utf-8"?>
<sst xmlns="http://schemas.openxmlformats.org/spreadsheetml/2006/main" count="520" uniqueCount="120">
  <si>
    <t>Introduction</t>
  </si>
  <si>
    <t>% passant</t>
  </si>
  <si>
    <t>Outil d'évaluation de la conformité d'un sable filtrant (version 3.9)</t>
  </si>
  <si>
    <t>Note: Saisir l'information dans les cellules vertes</t>
  </si>
  <si>
    <t>Données:</t>
  </si>
  <si>
    <t>Fournisseur du Sable:</t>
  </si>
  <si>
    <t>Laboratoire:</t>
  </si>
  <si>
    <t>Échantillon prélevé par:</t>
  </si>
  <si>
    <t>Date du prélèvement</t>
  </si>
  <si>
    <t>Provenance de l'échantillon:</t>
  </si>
  <si>
    <t>Diamètre tamis</t>
  </si>
  <si>
    <t>Date de l'évaluation:</t>
  </si>
  <si>
    <t>Validation du Sable</t>
  </si>
  <si>
    <t>Valeur</t>
  </si>
  <si>
    <t>Unités</t>
  </si>
  <si>
    <t>Critères</t>
  </si>
  <si>
    <t>Validation</t>
  </si>
  <si>
    <t>D10 évalué sur la courbe graphique:</t>
  </si>
  <si>
    <t>mm</t>
  </si>
  <si>
    <r>
      <t xml:space="preserve">0,20 </t>
    </r>
    <r>
      <rPr>
        <sz val="12"/>
        <color indexed="8"/>
        <rFont val="Calibri"/>
        <family val="2"/>
      </rPr>
      <t>≤ D10 ≤ 1</t>
    </r>
  </si>
  <si>
    <t>D60 évalué sur la courbe graphique:</t>
  </si>
  <si>
    <t>Cu (Coefficient d'uniformité):</t>
  </si>
  <si>
    <t>≤ 4,5</t>
  </si>
  <si>
    <t>Particules fines (&lt; 0,08 mm) évaluées sur la courbe graphique:</t>
  </si>
  <si>
    <t>%</t>
  </si>
  <si>
    <r>
      <t>≤</t>
    </r>
    <r>
      <rPr>
        <sz val="12"/>
        <color indexed="8"/>
        <rFont val="Calibri"/>
        <family val="2"/>
      </rPr>
      <t xml:space="preserve"> 3 %</t>
    </r>
  </si>
  <si>
    <t>Échantillon conforme?</t>
  </si>
  <si>
    <t>Particules grossières (&gt; 2,5 mm) évaluées sur la courbe graphique:</t>
  </si>
  <si>
    <r>
      <t>≤</t>
    </r>
    <r>
      <rPr>
        <sz val="12"/>
        <color indexed="8"/>
        <rFont val="Calibri"/>
        <family val="2"/>
      </rPr>
      <t xml:space="preserve"> 20 %</t>
    </r>
  </si>
  <si>
    <t>O-AES-TSA, O-AES-TT</t>
  </si>
  <si>
    <t>Échantillon conforme aux critères du sable filtrant System O)) ?</t>
  </si>
  <si>
    <t>SDI et ICR</t>
  </si>
  <si>
    <t>Échantillon conforme aux critères du sable filtrant Q-2, r.22 (SDI, ICR, filtre à sable hors sol, filtre à sable classique)?</t>
  </si>
  <si>
    <t>TA-8</t>
  </si>
  <si>
    <t>Échantillon conforme aux critères du sable filtrant System O)) pour projet de plus de 3240 L/j (TA-8)?</t>
  </si>
  <si>
    <t>Limites Enviro-Septic</t>
  </si>
  <si>
    <t>Sable fin acceptable</t>
  </si>
  <si>
    <t>Sable fin visé</t>
  </si>
  <si>
    <t>Sable grossier</t>
  </si>
  <si>
    <t>Sable grossier visé</t>
  </si>
  <si>
    <t>Y pour D10</t>
  </si>
  <si>
    <t>Sable grossier Q-2, r.22</t>
  </si>
  <si>
    <t>Y pour D60</t>
  </si>
  <si>
    <t>Validation Q-2 r.8</t>
  </si>
  <si>
    <t>x pour part 2,5</t>
  </si>
  <si>
    <t>y pour part 2,5</t>
  </si>
  <si>
    <t>x pour part 0,08</t>
  </si>
  <si>
    <t>Validation du sable</t>
  </si>
  <si>
    <t>≤ 3 %</t>
  </si>
  <si>
    <t>≤ 20 %</t>
  </si>
  <si>
    <t>Validation Q-2 r.22</t>
  </si>
  <si>
    <t>Sablière de la plage</t>
  </si>
  <si>
    <t>ABC Lab</t>
  </si>
  <si>
    <t>Jean Smith (technicien de sol - ABC Lab)</t>
  </si>
  <si>
    <t>1er novembre 2011</t>
  </si>
  <si>
    <t>Pile sable filtrant Enviro-Septic 27 juillet 2011</t>
  </si>
  <si>
    <t>Enter D10 as shown on the graph</t>
  </si>
  <si>
    <t>Enter D60 as shown on the graph</t>
  </si>
  <si>
    <t>System Sand Validation</t>
  </si>
  <si>
    <t>Result</t>
  </si>
  <si>
    <t>Units</t>
  </si>
  <si>
    <t>Criteria</t>
  </si>
  <si>
    <t>Cu (Coefficient of uniformity):</t>
  </si>
  <si>
    <t>Fines particles (&lt; 0,08 mm)</t>
  </si>
  <si>
    <t>Estime % for particles &gt; 2,5 mm</t>
  </si>
  <si>
    <t>0,20 ≤ D10 ≤ 0,5</t>
  </si>
  <si>
    <t>Sieve size (mm)</t>
  </si>
  <si>
    <t>% passing</t>
  </si>
  <si>
    <t>Evaluation Date:</t>
  </si>
  <si>
    <t>Note: Enter required information in the green cells</t>
  </si>
  <si>
    <t>Company</t>
  </si>
  <si>
    <t>Lab</t>
  </si>
  <si>
    <t>Sample taken by</t>
  </si>
  <si>
    <t>Date of sampling</t>
  </si>
  <si>
    <t>Sample from</t>
  </si>
  <si>
    <t>System Sand Evaluation Tool (Version 3.3)</t>
  </si>
  <si>
    <t>Instructions for the Filter Sand Evaluation Tool</t>
  </si>
  <si>
    <t>Version 3.71</t>
  </si>
  <si>
    <t>The use of this tool is relatively simple. You only need to fill in the green cells of the Excel spreadsheet and the graphic curve will be drawn automatically. The tool allows the users to input data from two choices of sieve analysis depending on the sieve opening size used by the lab. Make sure to use the spreadhseet corresponding to your sieve opening sizes.</t>
  </si>
  <si>
    <t>Base Data</t>
  </si>
  <si>
    <t>Write the name of the sand supplier, the name of the laboratory that conducted the granulometric analysis, the name of the person who took the sample, the date of the sample, and the source of the sample.</t>
  </si>
  <si>
    <t>% Passing</t>
  </si>
  <si>
    <t>Enter the percentage passing for each opening size listed on the sieve analysis report.</t>
  </si>
  <si>
    <t>Evaluation of the D10 and D60</t>
  </si>
  <si>
    <t>Starting on the vertical scale at 10 %, determine the value on the logarithmic scale where the curve crosses the 10 % line as shown on the following graph. Repeat the same evaluation for D60.</t>
  </si>
  <si>
    <t>The following graph shows the position of the crosses on the curve being used.</t>
  </si>
  <si>
    <t>How to read the logarithmic scale</t>
  </si>
  <si>
    <t>Each verticle line corresponds with a value of 0.01 to 10 such as shown in the previous figure.</t>
  </si>
  <si>
    <t>Note: Enter the information in the green cells</t>
  </si>
  <si>
    <t>Data:</t>
  </si>
  <si>
    <t>Sand Supplier:</t>
  </si>
  <si>
    <t>Laboratory:</t>
  </si>
  <si>
    <t>Sample taken by:</t>
  </si>
  <si>
    <t>Sample date:</t>
  </si>
  <si>
    <t>Sample source:</t>
  </si>
  <si>
    <t>Sieve diameter</t>
  </si>
  <si>
    <t>Evaluation date:</t>
  </si>
  <si>
    <t>System O)) Sand Acceptance</t>
  </si>
  <si>
    <t>Acceptance</t>
  </si>
  <si>
    <t>D10 evaluated on the graph curve:</t>
  </si>
  <si>
    <t>D60 evaluated on the graph curve:</t>
  </si>
  <si>
    <t>Cu (Uniformity coefficient):</t>
  </si>
  <si>
    <t>≤ 4.5</t>
  </si>
  <si>
    <t>Fine particles (&lt; 0.08 mm) evaluated on the graph curve:</t>
  </si>
  <si>
    <t>Acceptable sample?</t>
  </si>
  <si>
    <t>Large particles (&gt; 2.5 mm) evaluated on the graph curve:</t>
  </si>
  <si>
    <t>Sample compliant with the criteria of System O)) system sand?</t>
  </si>
  <si>
    <t>System O)) Restrictions</t>
  </si>
  <si>
    <t>Acceptable fine sand</t>
  </si>
  <si>
    <t>Target fine sand</t>
  </si>
  <si>
    <t>Coarse sand</t>
  </si>
  <si>
    <t>Target coarse sand</t>
  </si>
  <si>
    <t>Y for D10</t>
  </si>
  <si>
    <t>Q-2, r.22 Coarse sand</t>
  </si>
  <si>
    <t>Y for D60</t>
  </si>
  <si>
    <t>x for part 2.5</t>
  </si>
  <si>
    <t>y for part 2.5</t>
  </si>
  <si>
    <t>x for part 0.08</t>
  </si>
  <si>
    <t>0.20 ≤ D10 ≤ 0.5</t>
  </si>
  <si>
    <t>Evaluation Tool for the Compliance of a System Sand (Version 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</si>
</sst>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sz val="11"/>
      <color indexed="8"/>
      <name val="Calibri"/>
      <family val="2"/>
    </font>
    <font>
      <sz val="12"/>
      <color indexed="8"/>
      <name val="Calibri"/>
      <family val="2"/>
    </font>
    <font>
      <b/>
      <sz val="11"/>
      <color indexed="8"/>
      <name val="Calibri"/>
      <family val="2"/>
    </font>
    <font>
      <sz val="20"/>
      <color indexed="8"/>
      <name val="Calibri"/>
      <family val="2"/>
    </font>
    <font>
      <b/>
      <sz val="14"/>
      <color indexed="8"/>
      <name val="Calibri"/>
      <family val="2"/>
    </font>
    <font>
      <sz val="16"/>
      <color indexed="8"/>
      <name val="Calibri"/>
      <family val="2"/>
    </font>
    <font>
      <b/>
      <sz val="16"/>
      <color indexed="8"/>
      <name val="Calibri"/>
      <family val="2"/>
    </font>
    <font>
      <sz val="14"/>
      <color indexed="8"/>
      <name val="Calibri"/>
      <family val="2"/>
    </font>
    <font>
      <b/>
      <sz val="18"/>
      <color indexed="8"/>
      <name val="Calibri"/>
      <family val="2"/>
    </font>
    <font>
      <b/>
      <sz val="12"/>
      <color indexed="8"/>
      <name val="Calibri"/>
      <family val="2"/>
    </font>
    <font>
      <sz val="8"/>
      <name val="Calibri"/>
      <family val="2"/>
    </font>
    <font>
      <sz val="22"/>
      <color indexed="8"/>
      <name val="Calibri"/>
      <family val="2"/>
    </font>
    <font>
      <sz val="11"/>
      <color rgb="FF006100"/>
      <name val="Calibri"/>
      <family val="2"/>
      <scheme val="minor"/>
    </font>
    <font>
      <b/>
      <sz val="11"/>
      <color theme="1"/>
      <name val="Calibri"/>
      <family val="2"/>
      <scheme val="minor"/>
    </font>
    <font>
      <sz val="11"/>
      <color rgb="FF000000"/>
      <name val="Calibri"/>
      <family val="2"/>
    </font>
    <font>
      <sz val="14"/>
      <name val="Calibri"/>
      <family val="2"/>
      <scheme val="minor"/>
    </font>
  </fonts>
  <fills count="7">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theme="0"/>
        <bgColor indexed="64"/>
      </patternFill>
    </fill>
    <fill>
      <patternFill patternType="solid">
        <fgColor rgb="FFC6EFCE"/>
      </patternFill>
    </fill>
    <fill>
      <patternFill patternType="solid">
        <fgColor rgb="FFCCFFCC"/>
        <bgColor indexed="64"/>
      </patternFill>
    </fill>
  </fills>
  <borders count="45">
    <border>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style="thin">
        <color indexed="64"/>
      </left>
      <right/>
      <top style="medium">
        <color indexed="64"/>
      </top>
      <bottom style="medium">
        <color indexed="64"/>
      </bottom>
      <diagonal/>
    </border>
  </borders>
  <cellStyleXfs count="2">
    <xf numFmtId="0" fontId="0" fillId="0" borderId="0"/>
    <xf numFmtId="0" fontId="13" fillId="5" borderId="0" applyNumberFormat="0" applyBorder="0" applyAlignment="0" applyProtection="0"/>
  </cellStyleXfs>
  <cellXfs count="155">
    <xf numFmtId="0" fontId="0" fillId="0" borderId="0" xfId="0"/>
    <xf numFmtId="0" fontId="4" fillId="0" borderId="0" xfId="0" applyFont="1"/>
    <xf numFmtId="0" fontId="0" fillId="2" borderId="1" xfId="0" applyFill="1" applyBorder="1" applyProtection="1">
      <protection locked="0"/>
    </xf>
    <xf numFmtId="0" fontId="0" fillId="2" borderId="2" xfId="0" applyFill="1" applyBorder="1" applyProtection="1">
      <protection locked="0"/>
    </xf>
    <xf numFmtId="0" fontId="5" fillId="0" borderId="0" xfId="0" applyFont="1"/>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0" fillId="0" borderId="3" xfId="0" applyBorder="1"/>
    <xf numFmtId="0" fontId="0" fillId="0" borderId="5" xfId="0" applyBorder="1"/>
    <xf numFmtId="0" fontId="0" fillId="0" borderId="6" xfId="0" applyBorder="1"/>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0" fillId="0" borderId="13" xfId="0" applyBorder="1"/>
    <xf numFmtId="0" fontId="0" fillId="0" borderId="1" xfId="0" applyBorder="1"/>
    <xf numFmtId="0" fontId="0" fillId="0" borderId="10" xfId="0" applyBorder="1"/>
    <xf numFmtId="0" fontId="0" fillId="0" borderId="14" xfId="0" applyBorder="1"/>
    <xf numFmtId="0" fontId="0" fillId="0" borderId="15" xfId="0" applyBorder="1"/>
    <xf numFmtId="0" fontId="0" fillId="0" borderId="7" xfId="0" applyBorder="1"/>
    <xf numFmtId="0" fontId="0" fillId="0" borderId="8"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 xfId="0" applyBorder="1"/>
    <xf numFmtId="0" fontId="6" fillId="0" borderId="20" xfId="0" applyFont="1" applyBorder="1" applyAlignment="1">
      <alignment horizontal="center"/>
    </xf>
    <xf numFmtId="0" fontId="0" fillId="2" borderId="10" xfId="0" applyFill="1" applyBorder="1" applyProtection="1">
      <protection locked="0"/>
    </xf>
    <xf numFmtId="0" fontId="6" fillId="0" borderId="7" xfId="0" applyFont="1" applyBorder="1" applyAlignment="1">
      <alignment horizontal="center"/>
    </xf>
    <xf numFmtId="0" fontId="6" fillId="0" borderId="8" xfId="0" applyFont="1" applyBorder="1" applyAlignment="1">
      <alignment horizontal="center"/>
    </xf>
    <xf numFmtId="0" fontId="0" fillId="2" borderId="23" xfId="0" applyFill="1" applyBorder="1" applyProtection="1">
      <protection locked="0"/>
    </xf>
    <xf numFmtId="0" fontId="0" fillId="2" borderId="25" xfId="0" applyFill="1" applyBorder="1" applyProtection="1">
      <protection locked="0"/>
    </xf>
    <xf numFmtId="0" fontId="2" fillId="0" borderId="5" xfId="0" applyFont="1" applyBorder="1" applyAlignment="1">
      <alignment wrapText="1"/>
    </xf>
    <xf numFmtId="0" fontId="2" fillId="0" borderId="6" xfId="0" applyFont="1" applyBorder="1" applyAlignment="1">
      <alignment wrapText="1"/>
    </xf>
    <xf numFmtId="2" fontId="0" fillId="4" borderId="10" xfId="0" applyNumberFormat="1" applyFill="1" applyBorder="1"/>
    <xf numFmtId="0" fontId="0" fillId="2" borderId="13" xfId="0" applyFill="1" applyBorder="1"/>
    <xf numFmtId="0" fontId="0" fillId="2" borderId="1" xfId="0" applyFill="1" applyBorder="1"/>
    <xf numFmtId="0" fontId="0" fillId="2" borderId="2" xfId="0" applyFill="1" applyBorder="1"/>
    <xf numFmtId="0" fontId="0" fillId="2" borderId="23" xfId="0" applyFill="1" applyBorder="1"/>
    <xf numFmtId="0" fontId="0" fillId="2" borderId="10" xfId="0" applyFill="1" applyBorder="1"/>
    <xf numFmtId="0" fontId="0" fillId="2" borderId="25" xfId="0" applyFill="1" applyBorder="1"/>
    <xf numFmtId="164" fontId="0" fillId="2" borderId="13" xfId="0" applyNumberFormat="1" applyFill="1" applyBorder="1" applyProtection="1">
      <protection locked="0"/>
    </xf>
    <xf numFmtId="0" fontId="2" fillId="0" borderId="10" xfId="0" applyFont="1" applyBorder="1" applyAlignment="1">
      <alignment horizontal="center" vertical="center"/>
    </xf>
    <xf numFmtId="0" fontId="2" fillId="0" borderId="25" xfId="0" applyFont="1" applyBorder="1" applyAlignment="1">
      <alignment horizontal="center" vertical="center"/>
    </xf>
    <xf numFmtId="0" fontId="2" fillId="0" borderId="23" xfId="0" quotePrefix="1" applyFont="1" applyBorder="1" applyAlignment="1">
      <alignment horizontal="center"/>
    </xf>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2" fillId="0" borderId="24" xfId="0" applyFont="1" applyBorder="1" applyAlignment="1">
      <alignment horizontal="center" vertical="center"/>
    </xf>
    <xf numFmtId="0" fontId="2" fillId="3" borderId="13" xfId="0" applyFont="1" applyFill="1" applyBorder="1" applyAlignment="1">
      <alignment horizontal="center" vertical="center"/>
    </xf>
    <xf numFmtId="0" fontId="2" fillId="0" borderId="21" xfId="0" applyFont="1" applyBorder="1" applyAlignment="1">
      <alignment horizontal="center" vertical="center"/>
    </xf>
    <xf numFmtId="0" fontId="2" fillId="3" borderId="9" xfId="0" applyFont="1" applyFill="1" applyBorder="1" applyAlignment="1">
      <alignment horizontal="center" vertical="center"/>
    </xf>
    <xf numFmtId="0" fontId="2" fillId="0" borderId="10" xfId="0" quotePrefix="1" applyFont="1" applyBorder="1" applyAlignment="1">
      <alignment horizontal="center" vertical="center"/>
    </xf>
    <xf numFmtId="0" fontId="2" fillId="3" borderId="1" xfId="0" applyFont="1" applyFill="1" applyBorder="1" applyAlignment="1">
      <alignment horizontal="center" vertical="center"/>
    </xf>
    <xf numFmtId="0" fontId="2" fillId="0" borderId="22" xfId="0" applyFont="1" applyBorder="1" applyAlignment="1">
      <alignment horizontal="center" vertical="center"/>
    </xf>
    <xf numFmtId="0" fontId="2" fillId="3" borderId="2" xfId="0" applyFont="1" applyFill="1" applyBorder="1" applyAlignment="1">
      <alignment horizontal="center" vertical="center"/>
    </xf>
    <xf numFmtId="0" fontId="0" fillId="2" borderId="15" xfId="0" applyFill="1" applyBorder="1" applyProtection="1">
      <protection locked="0"/>
    </xf>
    <xf numFmtId="0" fontId="2" fillId="0" borderId="14" xfId="0" applyFont="1" applyBorder="1" applyAlignment="1">
      <alignment wrapText="1"/>
    </xf>
    <xf numFmtId="0" fontId="0" fillId="2" borderId="40" xfId="0" applyFill="1" applyBorder="1" applyProtection="1">
      <protection locked="0"/>
    </xf>
    <xf numFmtId="0" fontId="2" fillId="0" borderId="41" xfId="0" applyFont="1" applyBorder="1" applyAlignment="1">
      <alignment horizontal="center" vertical="center"/>
    </xf>
    <xf numFmtId="0" fontId="2" fillId="0" borderId="40" xfId="0" applyFont="1" applyBorder="1" applyAlignment="1">
      <alignment horizontal="center" vertical="center"/>
    </xf>
    <xf numFmtId="0" fontId="2" fillId="3" borderId="15" xfId="0" applyFont="1" applyFill="1" applyBorder="1" applyAlignment="1">
      <alignment horizontal="center" vertical="center"/>
    </xf>
    <xf numFmtId="0" fontId="0" fillId="4" borderId="0" xfId="0" applyFill="1"/>
    <xf numFmtId="0" fontId="4" fillId="4" borderId="0" xfId="0" applyFont="1" applyFill="1"/>
    <xf numFmtId="0" fontId="5" fillId="4" borderId="0" xfId="0" applyFont="1" applyFill="1"/>
    <xf numFmtId="0" fontId="6" fillId="4" borderId="20" xfId="0" applyFont="1" applyFill="1" applyBorder="1" applyAlignment="1">
      <alignment horizontal="center"/>
    </xf>
    <xf numFmtId="0" fontId="6" fillId="4" borderId="8" xfId="0" applyFont="1" applyFill="1" applyBorder="1" applyAlignment="1">
      <alignment horizontal="center"/>
    </xf>
    <xf numFmtId="0" fontId="3" fillId="4" borderId="0" xfId="0" applyFont="1" applyFill="1"/>
    <xf numFmtId="0" fontId="0" fillId="4" borderId="0" xfId="0" applyFill="1" applyAlignment="1">
      <alignment horizontal="left" wrapText="1"/>
    </xf>
    <xf numFmtId="0" fontId="14" fillId="4" borderId="0" xfId="0" applyFont="1" applyFill="1"/>
    <xf numFmtId="0" fontId="10" fillId="4" borderId="0" xfId="0" applyFont="1" applyFill="1" applyAlignment="1">
      <alignment horizontal="center" vertical="center" wrapText="1"/>
    </xf>
    <xf numFmtId="0" fontId="9" fillId="4" borderId="0" xfId="0" applyFont="1" applyFill="1" applyAlignment="1">
      <alignment horizontal="center" vertical="center"/>
    </xf>
    <xf numFmtId="0" fontId="0" fillId="4" borderId="3" xfId="0" applyFill="1" applyBorder="1"/>
    <xf numFmtId="0" fontId="0" fillId="4" borderId="13" xfId="0" applyFill="1" applyBorder="1"/>
    <xf numFmtId="0" fontId="0" fillId="4" borderId="5" xfId="0" applyFill="1" applyBorder="1"/>
    <xf numFmtId="0" fontId="0" fillId="4" borderId="1" xfId="0" applyFill="1" applyBorder="1"/>
    <xf numFmtId="0" fontId="0" fillId="4" borderId="14" xfId="0" applyFill="1" applyBorder="1"/>
    <xf numFmtId="0" fontId="0" fillId="4" borderId="15" xfId="0" applyFill="1" applyBorder="1"/>
    <xf numFmtId="0" fontId="0" fillId="4" borderId="7" xfId="0" applyFill="1" applyBorder="1"/>
    <xf numFmtId="0" fontId="0" fillId="4" borderId="8" xfId="0" applyFill="1" applyBorder="1"/>
    <xf numFmtId="0" fontId="0" fillId="4" borderId="16" xfId="0" applyFill="1" applyBorder="1"/>
    <xf numFmtId="0" fontId="0" fillId="4" borderId="17" xfId="0" applyFill="1" applyBorder="1"/>
    <xf numFmtId="0" fontId="0" fillId="4" borderId="18" xfId="0" applyFill="1" applyBorder="1"/>
    <xf numFmtId="0" fontId="0" fillId="4" borderId="19" xfId="0" applyFill="1" applyBorder="1"/>
    <xf numFmtId="0" fontId="0" fillId="4" borderId="6" xfId="0" applyFill="1" applyBorder="1"/>
    <xf numFmtId="0" fontId="0" fillId="4" borderId="2" xfId="0" applyFill="1" applyBorder="1"/>
    <xf numFmtId="0" fontId="0" fillId="4" borderId="10" xfId="0" applyFill="1" applyBorder="1"/>
    <xf numFmtId="0" fontId="2" fillId="4" borderId="1" xfId="0" applyFont="1" applyFill="1" applyBorder="1" applyAlignment="1">
      <alignment horizontal="center" vertical="center"/>
    </xf>
    <xf numFmtId="0" fontId="10" fillId="0" borderId="35" xfId="0" applyFont="1" applyBorder="1" applyAlignment="1">
      <alignment horizontal="left" wrapText="1"/>
    </xf>
    <xf numFmtId="0" fontId="10" fillId="0" borderId="36" xfId="0" applyFont="1" applyBorder="1" applyAlignment="1">
      <alignment horizontal="left" wrapText="1"/>
    </xf>
    <xf numFmtId="0" fontId="9" fillId="3" borderId="26" xfId="0" applyFont="1" applyFill="1" applyBorder="1" applyAlignment="1">
      <alignment horizontal="center" vertical="center"/>
    </xf>
    <xf numFmtId="0" fontId="9" fillId="3" borderId="28" xfId="0" applyFont="1" applyFill="1" applyBorder="1" applyAlignment="1">
      <alignment horizontal="center" vertical="center"/>
    </xf>
    <xf numFmtId="0" fontId="6" fillId="0" borderId="34" xfId="0" applyFont="1" applyBorder="1" applyAlignment="1">
      <alignment horizontal="right"/>
    </xf>
    <xf numFmtId="0" fontId="6" fillId="0" borderId="32" xfId="0" applyFont="1" applyBorder="1" applyAlignment="1">
      <alignment horizontal="right"/>
    </xf>
    <xf numFmtId="14" fontId="6" fillId="0" borderId="32" xfId="0" applyNumberFormat="1" applyFont="1" applyBorder="1" applyAlignment="1">
      <alignment horizontal="center"/>
    </xf>
    <xf numFmtId="14" fontId="6" fillId="0" borderId="33" xfId="0" applyNumberFormat="1" applyFont="1" applyBorder="1" applyAlignment="1">
      <alignment horizontal="center"/>
    </xf>
    <xf numFmtId="0" fontId="10" fillId="0" borderId="37" xfId="0" applyFont="1" applyBorder="1" applyAlignment="1">
      <alignment horizontal="center"/>
    </xf>
    <xf numFmtId="0" fontId="10" fillId="0" borderId="38" xfId="0" applyFont="1" applyBorder="1" applyAlignment="1">
      <alignment horizontal="center"/>
    </xf>
    <xf numFmtId="0" fontId="10" fillId="0" borderId="39" xfId="0" applyFont="1" applyBorder="1" applyAlignment="1">
      <alignment horizontal="center"/>
    </xf>
    <xf numFmtId="0" fontId="10" fillId="0" borderId="36" xfId="0" applyFont="1" applyBorder="1" applyAlignment="1">
      <alignment horizontal="center"/>
    </xf>
    <xf numFmtId="0" fontId="10" fillId="0" borderId="27" xfId="0" applyFont="1" applyBorder="1" applyAlignment="1">
      <alignment horizontal="left" wrapText="1"/>
    </xf>
    <xf numFmtId="0" fontId="10" fillId="0" borderId="28" xfId="0" applyFont="1" applyBorder="1" applyAlignment="1">
      <alignment horizontal="left" wrapText="1"/>
    </xf>
    <xf numFmtId="0" fontId="8" fillId="2" borderId="25" xfId="0" applyFont="1" applyFill="1" applyBorder="1" applyAlignment="1" applyProtection="1">
      <alignment horizontal="left"/>
      <protection locked="0"/>
    </xf>
    <xf numFmtId="0" fontId="8" fillId="2" borderId="2" xfId="0" applyFont="1" applyFill="1" applyBorder="1" applyAlignment="1" applyProtection="1">
      <alignment horizontal="left"/>
      <protection locked="0"/>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8" fillId="2" borderId="23" xfId="0" applyFont="1" applyFill="1" applyBorder="1" applyAlignment="1" applyProtection="1">
      <alignment horizontal="left"/>
      <protection locked="0"/>
    </xf>
    <xf numFmtId="0" fontId="8" fillId="2" borderId="13" xfId="0" applyFont="1" applyFill="1" applyBorder="1" applyAlignment="1" applyProtection="1">
      <alignment horizontal="left"/>
      <protection locked="0"/>
    </xf>
    <xf numFmtId="0" fontId="8" fillId="2" borderId="29" xfId="0" applyFont="1" applyFill="1" applyBorder="1" applyAlignment="1" applyProtection="1">
      <alignment horizontal="left"/>
      <protection locked="0"/>
    </xf>
    <xf numFmtId="0" fontId="8" fillId="2" borderId="30" xfId="0" applyFont="1" applyFill="1" applyBorder="1" applyAlignment="1" applyProtection="1">
      <alignment horizontal="left"/>
      <protection locked="0"/>
    </xf>
    <xf numFmtId="0" fontId="8" fillId="2" borderId="31" xfId="0" applyFont="1" applyFill="1" applyBorder="1" applyAlignment="1" applyProtection="1">
      <alignment horizontal="left"/>
      <protection locked="0"/>
    </xf>
    <xf numFmtId="0" fontId="8" fillId="2" borderId="10" xfId="0" applyFont="1" applyFill="1" applyBorder="1" applyAlignment="1" applyProtection="1">
      <alignment horizontal="left"/>
      <protection locked="0"/>
    </xf>
    <xf numFmtId="0" fontId="8" fillId="2" borderId="1" xfId="0" applyFont="1" applyFill="1" applyBorder="1" applyAlignment="1" applyProtection="1">
      <alignment horizontal="left"/>
      <protection locked="0"/>
    </xf>
    <xf numFmtId="15" fontId="8" fillId="2" borderId="10" xfId="0" applyNumberFormat="1" applyFont="1" applyFill="1" applyBorder="1" applyAlignment="1" applyProtection="1">
      <alignment horizontal="left"/>
      <protection locked="0"/>
    </xf>
    <xf numFmtId="0" fontId="4" fillId="4" borderId="26" xfId="0" applyFont="1" applyFill="1" applyBorder="1" applyAlignment="1">
      <alignment horizontal="center"/>
    </xf>
    <xf numFmtId="0" fontId="4" fillId="4" borderId="27" xfId="0" applyFont="1" applyFill="1" applyBorder="1" applyAlignment="1">
      <alignment horizontal="center"/>
    </xf>
    <xf numFmtId="0" fontId="4" fillId="4" borderId="28" xfId="0" applyFont="1" applyFill="1" applyBorder="1" applyAlignment="1">
      <alignment horizontal="center"/>
    </xf>
    <xf numFmtId="0" fontId="1" fillId="4" borderId="0" xfId="0" applyFont="1" applyFill="1" applyAlignment="1">
      <alignment horizontal="left" vertical="center" wrapText="1"/>
    </xf>
    <xf numFmtId="0" fontId="0" fillId="4" borderId="0" xfId="0" applyFill="1" applyAlignment="1">
      <alignment horizontal="left" wrapText="1"/>
    </xf>
    <xf numFmtId="0" fontId="14" fillId="4" borderId="0" xfId="0" applyFont="1" applyFill="1" applyAlignment="1">
      <alignment horizontal="left" wrapText="1"/>
    </xf>
    <xf numFmtId="0" fontId="12" fillId="3" borderId="37" xfId="0" applyFont="1" applyFill="1" applyBorder="1" applyAlignment="1">
      <alignment horizontal="center" vertical="center"/>
    </xf>
    <xf numFmtId="0" fontId="12" fillId="3" borderId="38" xfId="0" applyFont="1" applyFill="1" applyBorder="1" applyAlignment="1">
      <alignment horizontal="center" vertical="center"/>
    </xf>
    <xf numFmtId="0" fontId="12" fillId="3" borderId="42" xfId="0" applyFont="1" applyFill="1" applyBorder="1" applyAlignment="1">
      <alignment horizontal="center" vertical="center"/>
    </xf>
    <xf numFmtId="0" fontId="12" fillId="3" borderId="43" xfId="0" applyFont="1" applyFill="1" applyBorder="1" applyAlignment="1">
      <alignment horizontal="center" vertical="center"/>
    </xf>
    <xf numFmtId="0" fontId="12" fillId="3" borderId="39" xfId="0" applyFont="1" applyFill="1" applyBorder="1" applyAlignment="1">
      <alignment horizontal="center" vertical="center"/>
    </xf>
    <xf numFmtId="0" fontId="12" fillId="3" borderId="36" xfId="0" applyFont="1" applyFill="1" applyBorder="1" applyAlignment="1">
      <alignment horizontal="center" vertical="center"/>
    </xf>
    <xf numFmtId="0" fontId="6" fillId="4" borderId="34" xfId="0" applyFont="1" applyFill="1" applyBorder="1" applyAlignment="1">
      <alignment horizontal="right"/>
    </xf>
    <xf numFmtId="0" fontId="6" fillId="4" borderId="32" xfId="0" applyFont="1" applyFill="1" applyBorder="1" applyAlignment="1">
      <alignment horizontal="right"/>
    </xf>
    <xf numFmtId="14" fontId="6" fillId="4" borderId="32" xfId="0" applyNumberFormat="1" applyFont="1" applyFill="1" applyBorder="1" applyAlignment="1">
      <alignment horizontal="center"/>
    </xf>
    <xf numFmtId="14" fontId="6" fillId="4" borderId="33" xfId="0" applyNumberFormat="1" applyFont="1" applyFill="1" applyBorder="1" applyAlignment="1">
      <alignment horizontal="center"/>
    </xf>
    <xf numFmtId="0" fontId="4" fillId="4" borderId="26"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28" xfId="0" applyFont="1" applyFill="1" applyBorder="1" applyAlignment="1">
      <alignment horizontal="center" vertical="center"/>
    </xf>
    <xf numFmtId="14" fontId="16" fillId="6" borderId="44" xfId="1" applyNumberFormat="1" applyFont="1" applyFill="1" applyBorder="1" applyAlignment="1" applyProtection="1">
      <alignment horizontal="center"/>
      <protection locked="0"/>
    </xf>
    <xf numFmtId="14" fontId="16" fillId="6" borderId="28" xfId="1" applyNumberFormat="1" applyFont="1" applyFill="1" applyBorder="1" applyAlignment="1" applyProtection="1">
      <alignment horizontal="center"/>
      <protection locked="0"/>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9" xfId="0" applyFont="1" applyBorder="1" applyAlignment="1">
      <alignment horizontal="center" vertical="center"/>
    </xf>
    <xf numFmtId="0" fontId="10" fillId="0" borderId="36" xfId="0" applyFont="1" applyBorder="1" applyAlignment="1">
      <alignment horizontal="center" vertical="center"/>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8" xfId="0" applyFont="1" applyBorder="1" applyAlignment="1">
      <alignment horizontal="center" vertical="center" wrapText="1"/>
    </xf>
    <xf numFmtId="0" fontId="8" fillId="6" borderId="29" xfId="0" applyFont="1" applyFill="1" applyBorder="1" applyAlignment="1" applyProtection="1">
      <alignment horizontal="left"/>
      <protection locked="0"/>
    </xf>
    <xf numFmtId="0" fontId="8" fillId="6" borderId="30" xfId="0" applyFont="1" applyFill="1" applyBorder="1" applyAlignment="1" applyProtection="1">
      <alignment horizontal="left"/>
      <protection locked="0"/>
    </xf>
    <xf numFmtId="0" fontId="8" fillId="6" borderId="31" xfId="0" applyFont="1" applyFill="1" applyBorder="1" applyAlignment="1" applyProtection="1">
      <alignment horizontal="left"/>
      <protection locked="0"/>
    </xf>
    <xf numFmtId="0" fontId="8" fillId="2" borderId="23" xfId="0" applyFont="1" applyFill="1" applyBorder="1" applyAlignment="1">
      <alignment horizontal="left"/>
    </xf>
    <xf numFmtId="0" fontId="8" fillId="2" borderId="13" xfId="0" applyFont="1" applyFill="1" applyBorder="1" applyAlignment="1">
      <alignment horizontal="left"/>
    </xf>
    <xf numFmtId="0" fontId="8" fillId="2" borderId="29" xfId="0" applyFont="1" applyFill="1" applyBorder="1" applyAlignment="1">
      <alignment horizontal="left"/>
    </xf>
    <xf numFmtId="0" fontId="8" fillId="2" borderId="30" xfId="0" applyFont="1" applyFill="1" applyBorder="1" applyAlignment="1">
      <alignment horizontal="left"/>
    </xf>
    <xf numFmtId="0" fontId="8" fillId="2" borderId="31" xfId="0" applyFont="1" applyFill="1" applyBorder="1" applyAlignment="1">
      <alignment horizontal="left"/>
    </xf>
    <xf numFmtId="0" fontId="8" fillId="2" borderId="10" xfId="0" applyFont="1" applyFill="1" applyBorder="1" applyAlignment="1">
      <alignment horizontal="left"/>
    </xf>
    <xf numFmtId="0" fontId="8" fillId="2" borderId="1" xfId="0" applyFont="1" applyFill="1" applyBorder="1" applyAlignment="1">
      <alignment horizontal="left"/>
    </xf>
    <xf numFmtId="15" fontId="8" fillId="2" borderId="10" xfId="0" applyNumberFormat="1" applyFont="1" applyFill="1" applyBorder="1" applyAlignment="1">
      <alignment horizontal="left"/>
    </xf>
    <xf numFmtId="0" fontId="8" fillId="2" borderId="25" xfId="0" applyFont="1" applyFill="1" applyBorder="1" applyAlignment="1">
      <alignment horizontal="left"/>
    </xf>
    <xf numFmtId="0" fontId="8" fillId="2" borderId="2" xfId="0" applyFont="1" applyFill="1" applyBorder="1" applyAlignment="1">
      <alignment horizontal="left"/>
    </xf>
  </cellXfs>
  <cellStyles count="2">
    <cellStyle name="Good" xfId="1" builtinId="26"/>
    <cellStyle name="Normal" xfId="0" builtinId="0"/>
  </cellStyles>
  <dxfs count="0"/>
  <tableStyles count="0" defaultTableStyle="TableStyleMedium9" defaultPivotStyle="PivotStyleLight16"/>
  <colors>
    <mruColors>
      <color rgb="FF8CC0D2"/>
      <color rgb="FFDCE6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1696606786427148E-2"/>
          <c:y val="2.1996076641979931E-2"/>
          <c:w val="0.90364731953416"/>
          <c:h val="0.83601109861267342"/>
        </c:manualLayout>
      </c:layout>
      <c:scatterChart>
        <c:scatterStyle val="smoothMarker"/>
        <c:varyColors val="0"/>
        <c:ser>
          <c:idx val="0"/>
          <c:order val="0"/>
          <c:tx>
            <c:strRef>
              <c:f>'Tamis standards 2025'!$B$12</c:f>
              <c:strCache>
                <c:ptCount val="1"/>
                <c:pt idx="0">
                  <c:v>% passant</c:v>
                </c:pt>
              </c:strCache>
            </c:strRef>
          </c:tx>
          <c:spPr>
            <a:ln w="6350">
              <a:solidFill>
                <a:schemeClr val="bg1"/>
              </a:solidFill>
              <a:prstDash val="sysDot"/>
            </a:ln>
          </c:spPr>
          <c:marker>
            <c:symbol val="diamond"/>
            <c:size val="7"/>
            <c:spPr>
              <a:solidFill>
                <a:schemeClr val="tx1"/>
              </a:solidFill>
              <a:ln>
                <a:solidFill>
                  <a:schemeClr val="bg1"/>
                </a:solidFill>
              </a:ln>
            </c:spPr>
          </c:marker>
          <c:trendline>
            <c:spPr>
              <a:ln w="28575">
                <a:solidFill>
                  <a:schemeClr val="tx1">
                    <a:alpha val="98000"/>
                  </a:schemeClr>
                </a:solidFill>
              </a:ln>
            </c:spPr>
            <c:trendlineType val="poly"/>
            <c:order val="3"/>
            <c:intercept val="0"/>
            <c:dispRSqr val="0"/>
            <c:dispEq val="0"/>
          </c:trendline>
          <c:xVal>
            <c:numRef>
              <c:f>'Tamis standards 2025'!$A$13:$A$15</c:f>
              <c:numCache>
                <c:formatCode>General</c:formatCode>
                <c:ptCount val="3"/>
                <c:pt idx="0">
                  <c:v>7.4999999999999997E-2</c:v>
                </c:pt>
                <c:pt idx="1">
                  <c:v>0.15</c:v>
                </c:pt>
                <c:pt idx="2">
                  <c:v>0.3</c:v>
                </c:pt>
              </c:numCache>
            </c:numRef>
          </c:xVal>
          <c:yVal>
            <c:numRef>
              <c:f>'Tamis standards 2025'!$B$13:$B$15</c:f>
              <c:numCache>
                <c:formatCode>General</c:formatCode>
                <c:ptCount val="3"/>
                <c:pt idx="0" formatCode="0.0">
                  <c:v>1.2</c:v>
                </c:pt>
                <c:pt idx="1">
                  <c:v>6.4</c:v>
                </c:pt>
                <c:pt idx="2">
                  <c:v>23</c:v>
                </c:pt>
              </c:numCache>
            </c:numRef>
          </c:yVal>
          <c:smooth val="1"/>
          <c:extLst>
            <c:ext xmlns:c16="http://schemas.microsoft.com/office/drawing/2014/chart" uri="{C3380CC4-5D6E-409C-BE32-E72D297353CC}">
              <c16:uniqueId val="{00000000-D53A-4C62-B189-FBFC9DD0CC56}"/>
            </c:ext>
          </c:extLst>
        </c:ser>
        <c:ser>
          <c:idx val="1"/>
          <c:order val="1"/>
          <c:tx>
            <c:v>Limite sable fin acceptable</c:v>
          </c:tx>
          <c:marker>
            <c:symbol val="none"/>
          </c:marker>
          <c:xVal>
            <c:numRef>
              <c:f>'Tamis standards 2025'!$D$78:$D$80</c:f>
              <c:numCache>
                <c:formatCode>General</c:formatCode>
                <c:ptCount val="3"/>
                <c:pt idx="0">
                  <c:v>0.08</c:v>
                </c:pt>
                <c:pt idx="1">
                  <c:v>0.2</c:v>
                </c:pt>
                <c:pt idx="2">
                  <c:v>0.21</c:v>
                </c:pt>
              </c:numCache>
            </c:numRef>
          </c:xVal>
          <c:yVal>
            <c:numRef>
              <c:f>'Tamis standards 2025'!$E$78:$E$80</c:f>
              <c:numCache>
                <c:formatCode>General</c:formatCode>
                <c:ptCount val="3"/>
                <c:pt idx="0">
                  <c:v>3</c:v>
                </c:pt>
                <c:pt idx="1">
                  <c:v>10</c:v>
                </c:pt>
                <c:pt idx="2">
                  <c:v>100</c:v>
                </c:pt>
              </c:numCache>
            </c:numRef>
          </c:yVal>
          <c:smooth val="0"/>
          <c:extLst>
            <c:ext xmlns:c16="http://schemas.microsoft.com/office/drawing/2014/chart" uri="{C3380CC4-5D6E-409C-BE32-E72D297353CC}">
              <c16:uniqueId val="{00000001-D53A-4C62-B189-FBFC9DD0CC56}"/>
            </c:ext>
          </c:extLst>
        </c:ser>
        <c:ser>
          <c:idx val="2"/>
          <c:order val="2"/>
          <c:tx>
            <c:v>Limite sable grossier</c:v>
          </c:tx>
          <c:spPr>
            <a:ln>
              <a:solidFill>
                <a:schemeClr val="accent1">
                  <a:lumMod val="75000"/>
                </a:schemeClr>
              </a:solidFill>
            </a:ln>
          </c:spPr>
          <c:marker>
            <c:symbol val="none"/>
          </c:marker>
          <c:xVal>
            <c:numRef>
              <c:f>'Tamis standards 2025'!$D$86:$D$89</c:f>
              <c:numCache>
                <c:formatCode>General</c:formatCode>
                <c:ptCount val="4"/>
                <c:pt idx="0">
                  <c:v>0.49</c:v>
                </c:pt>
                <c:pt idx="1">
                  <c:v>0.5</c:v>
                </c:pt>
                <c:pt idx="2">
                  <c:v>2.5</c:v>
                </c:pt>
                <c:pt idx="3">
                  <c:v>10</c:v>
                </c:pt>
              </c:numCache>
            </c:numRef>
          </c:xVal>
          <c:yVal>
            <c:numRef>
              <c:f>'Tamis standards 2025'!$E$86:$E$89</c:f>
              <c:numCache>
                <c:formatCode>General</c:formatCode>
                <c:ptCount val="4"/>
                <c:pt idx="0">
                  <c:v>0</c:v>
                </c:pt>
                <c:pt idx="1">
                  <c:v>10</c:v>
                </c:pt>
                <c:pt idx="2">
                  <c:v>80</c:v>
                </c:pt>
                <c:pt idx="3">
                  <c:v>81</c:v>
                </c:pt>
              </c:numCache>
            </c:numRef>
          </c:yVal>
          <c:smooth val="0"/>
          <c:extLst>
            <c:ext xmlns:c16="http://schemas.microsoft.com/office/drawing/2014/chart" uri="{C3380CC4-5D6E-409C-BE32-E72D297353CC}">
              <c16:uniqueId val="{00000002-D53A-4C62-B189-FBFC9DD0CC56}"/>
            </c:ext>
          </c:extLst>
        </c:ser>
        <c:ser>
          <c:idx val="3"/>
          <c:order val="3"/>
          <c:tx>
            <c:strRef>
              <c:f>'Tamis standards 2025'!$D$95</c:f>
              <c:strCache>
                <c:ptCount val="1"/>
                <c:pt idx="0">
                  <c:v>Sable grossier Q-2, r.22</c:v>
                </c:pt>
              </c:strCache>
            </c:strRef>
          </c:tx>
          <c:marker>
            <c:symbol val="none"/>
          </c:marker>
          <c:xVal>
            <c:numRef>
              <c:f>'Tamis standards 2025'!$D$96:$D$99</c:f>
              <c:numCache>
                <c:formatCode>General</c:formatCode>
                <c:ptCount val="4"/>
                <c:pt idx="0">
                  <c:v>0.99</c:v>
                </c:pt>
                <c:pt idx="1">
                  <c:v>1</c:v>
                </c:pt>
                <c:pt idx="2">
                  <c:v>2.5</c:v>
                </c:pt>
              </c:numCache>
            </c:numRef>
          </c:xVal>
          <c:yVal>
            <c:numRef>
              <c:f>'Tamis standards 2025'!$E$96:$E$99</c:f>
              <c:numCache>
                <c:formatCode>General</c:formatCode>
                <c:ptCount val="4"/>
                <c:pt idx="0">
                  <c:v>0</c:v>
                </c:pt>
                <c:pt idx="1">
                  <c:v>10</c:v>
                </c:pt>
                <c:pt idx="2">
                  <c:v>80</c:v>
                </c:pt>
              </c:numCache>
            </c:numRef>
          </c:yVal>
          <c:smooth val="0"/>
          <c:extLst>
            <c:ext xmlns:c16="http://schemas.microsoft.com/office/drawing/2014/chart" uri="{C3380CC4-5D6E-409C-BE32-E72D297353CC}">
              <c16:uniqueId val="{00000003-D53A-4C62-B189-FBFC9DD0CC56}"/>
            </c:ext>
          </c:extLst>
        </c:ser>
        <c:ser>
          <c:idx val="4"/>
          <c:order val="4"/>
          <c:tx>
            <c:v>Limite sable fin visé</c:v>
          </c:tx>
          <c:spPr>
            <a:ln>
              <a:solidFill>
                <a:srgbClr val="92D050"/>
              </a:solidFill>
            </a:ln>
          </c:spPr>
          <c:marker>
            <c:symbol val="none"/>
          </c:marker>
          <c:xVal>
            <c:numRef>
              <c:f>'Tamis standards 2025'!$D$82:$D$84</c:f>
              <c:numCache>
                <c:formatCode>General</c:formatCode>
                <c:ptCount val="3"/>
                <c:pt idx="0">
                  <c:v>0.08</c:v>
                </c:pt>
                <c:pt idx="1">
                  <c:v>0.25</c:v>
                </c:pt>
                <c:pt idx="2">
                  <c:v>0.26</c:v>
                </c:pt>
              </c:numCache>
            </c:numRef>
          </c:xVal>
          <c:yVal>
            <c:numRef>
              <c:f>'Tamis standards 2025'!$E$82:$E$84</c:f>
              <c:numCache>
                <c:formatCode>General</c:formatCode>
                <c:ptCount val="3"/>
                <c:pt idx="0">
                  <c:v>2</c:v>
                </c:pt>
                <c:pt idx="1">
                  <c:v>10</c:v>
                </c:pt>
                <c:pt idx="2">
                  <c:v>100</c:v>
                </c:pt>
              </c:numCache>
            </c:numRef>
          </c:yVal>
          <c:smooth val="0"/>
          <c:extLst>
            <c:ext xmlns:c16="http://schemas.microsoft.com/office/drawing/2014/chart" uri="{C3380CC4-5D6E-409C-BE32-E72D297353CC}">
              <c16:uniqueId val="{00000004-D53A-4C62-B189-FBFC9DD0CC56}"/>
            </c:ext>
          </c:extLst>
        </c:ser>
        <c:ser>
          <c:idx val="5"/>
          <c:order val="5"/>
          <c:tx>
            <c:v>Limite sable grossier visé</c:v>
          </c:tx>
          <c:spPr>
            <a:ln>
              <a:solidFill>
                <a:schemeClr val="accent3">
                  <a:lumMod val="75000"/>
                </a:schemeClr>
              </a:solidFill>
            </a:ln>
          </c:spPr>
          <c:marker>
            <c:symbol val="none"/>
          </c:marker>
          <c:xVal>
            <c:numRef>
              <c:f>'Tamis standards 2025'!$D$91:$D$94</c:f>
              <c:numCache>
                <c:formatCode>General</c:formatCode>
                <c:ptCount val="4"/>
                <c:pt idx="0">
                  <c:v>0.39</c:v>
                </c:pt>
                <c:pt idx="1">
                  <c:v>0.4</c:v>
                </c:pt>
                <c:pt idx="2">
                  <c:v>2.5</c:v>
                </c:pt>
                <c:pt idx="3">
                  <c:v>10</c:v>
                </c:pt>
              </c:numCache>
            </c:numRef>
          </c:xVal>
          <c:yVal>
            <c:numRef>
              <c:f>'Tamis standards 2025'!$E$91:$E$94</c:f>
              <c:numCache>
                <c:formatCode>General</c:formatCode>
                <c:ptCount val="4"/>
                <c:pt idx="0">
                  <c:v>0</c:v>
                </c:pt>
                <c:pt idx="1">
                  <c:v>10</c:v>
                </c:pt>
                <c:pt idx="2">
                  <c:v>85</c:v>
                </c:pt>
                <c:pt idx="3">
                  <c:v>86</c:v>
                </c:pt>
              </c:numCache>
            </c:numRef>
          </c:yVal>
          <c:smooth val="0"/>
          <c:extLst>
            <c:ext xmlns:c16="http://schemas.microsoft.com/office/drawing/2014/chart" uri="{C3380CC4-5D6E-409C-BE32-E72D297353CC}">
              <c16:uniqueId val="{00000005-D53A-4C62-B189-FBFC9DD0CC56}"/>
            </c:ext>
          </c:extLst>
        </c:ser>
        <c:ser>
          <c:idx val="6"/>
          <c:order val="6"/>
          <c:tx>
            <c:v>D10</c:v>
          </c:tx>
          <c:spPr>
            <a:ln>
              <a:noFill/>
            </a:ln>
          </c:spPr>
          <c:marker>
            <c:symbol val="plus"/>
            <c:size val="10"/>
            <c:spPr>
              <a:ln w="25400">
                <a:solidFill>
                  <a:srgbClr val="FF0000"/>
                </a:solidFill>
              </a:ln>
            </c:spPr>
          </c:marker>
          <c:xVal>
            <c:numRef>
              <c:f>'Tamis standards 2025'!$B$23</c:f>
              <c:numCache>
                <c:formatCode>General</c:formatCode>
                <c:ptCount val="1"/>
                <c:pt idx="0">
                  <c:v>0.2</c:v>
                </c:pt>
              </c:numCache>
            </c:numRef>
          </c:xVal>
          <c:yVal>
            <c:numRef>
              <c:f>'Tamis standards 2025'!$H$94</c:f>
              <c:numCache>
                <c:formatCode>General</c:formatCode>
                <c:ptCount val="1"/>
                <c:pt idx="0">
                  <c:v>10</c:v>
                </c:pt>
              </c:numCache>
            </c:numRef>
          </c:yVal>
          <c:smooth val="1"/>
          <c:extLst>
            <c:ext xmlns:c16="http://schemas.microsoft.com/office/drawing/2014/chart" uri="{C3380CC4-5D6E-409C-BE32-E72D297353CC}">
              <c16:uniqueId val="{00000006-D53A-4C62-B189-FBFC9DD0CC56}"/>
            </c:ext>
          </c:extLst>
        </c:ser>
        <c:ser>
          <c:idx val="7"/>
          <c:order val="7"/>
          <c:tx>
            <c:v>D60</c:v>
          </c:tx>
          <c:spPr>
            <a:ln>
              <a:noFill/>
            </a:ln>
          </c:spPr>
          <c:marker>
            <c:symbol val="plus"/>
            <c:size val="10"/>
            <c:spPr>
              <a:ln w="25400">
                <a:solidFill>
                  <a:srgbClr val="0070C0"/>
                </a:solidFill>
              </a:ln>
            </c:spPr>
          </c:marker>
          <c:xVal>
            <c:numRef>
              <c:f>'Tamis standards 2025'!$B$24</c:f>
              <c:numCache>
                <c:formatCode>General</c:formatCode>
                <c:ptCount val="1"/>
                <c:pt idx="0">
                  <c:v>0.78</c:v>
                </c:pt>
              </c:numCache>
            </c:numRef>
          </c:xVal>
          <c:yVal>
            <c:numRef>
              <c:f>'Tamis standards 2025'!$H$95</c:f>
              <c:numCache>
                <c:formatCode>General</c:formatCode>
                <c:ptCount val="1"/>
                <c:pt idx="0">
                  <c:v>60</c:v>
                </c:pt>
              </c:numCache>
            </c:numRef>
          </c:yVal>
          <c:smooth val="1"/>
          <c:extLst>
            <c:ext xmlns:c16="http://schemas.microsoft.com/office/drawing/2014/chart" uri="{C3380CC4-5D6E-409C-BE32-E72D297353CC}">
              <c16:uniqueId val="{00000007-D53A-4C62-B189-FBFC9DD0CC56}"/>
            </c:ext>
          </c:extLst>
        </c:ser>
        <c:ser>
          <c:idx val="8"/>
          <c:order val="8"/>
          <c:tx>
            <c:v>% particules fines</c:v>
          </c:tx>
          <c:spPr>
            <a:ln>
              <a:noFill/>
            </a:ln>
          </c:spPr>
          <c:marker>
            <c:symbol val="plus"/>
            <c:size val="10"/>
            <c:spPr>
              <a:ln w="25400">
                <a:solidFill>
                  <a:schemeClr val="accent6">
                    <a:lumMod val="75000"/>
                  </a:schemeClr>
                </a:solidFill>
              </a:ln>
            </c:spPr>
          </c:marker>
          <c:xVal>
            <c:numRef>
              <c:f>'Tamis standards 2025'!$H$98</c:f>
              <c:numCache>
                <c:formatCode>General</c:formatCode>
                <c:ptCount val="1"/>
                <c:pt idx="0">
                  <c:v>0.08</c:v>
                </c:pt>
              </c:numCache>
            </c:numRef>
          </c:xVal>
          <c:yVal>
            <c:numRef>
              <c:f>'Tamis standards 2025'!$B$26</c:f>
              <c:numCache>
                <c:formatCode>0.00</c:formatCode>
                <c:ptCount val="1"/>
                <c:pt idx="0">
                  <c:v>1.2</c:v>
                </c:pt>
              </c:numCache>
            </c:numRef>
          </c:yVal>
          <c:smooth val="1"/>
          <c:extLst>
            <c:ext xmlns:c16="http://schemas.microsoft.com/office/drawing/2014/chart" uri="{C3380CC4-5D6E-409C-BE32-E72D297353CC}">
              <c16:uniqueId val="{00000008-D53A-4C62-B189-FBFC9DD0CC56}"/>
            </c:ext>
          </c:extLst>
        </c:ser>
        <c:ser>
          <c:idx val="9"/>
          <c:order val="9"/>
          <c:tx>
            <c:v>% particule &gt; 2,5 mm</c:v>
          </c:tx>
          <c:spPr>
            <a:ln>
              <a:noFill/>
            </a:ln>
          </c:spPr>
          <c:marker>
            <c:symbol val="plus"/>
            <c:size val="10"/>
            <c:spPr>
              <a:ln w="25400">
                <a:solidFill>
                  <a:srgbClr val="00B050"/>
                </a:solidFill>
              </a:ln>
            </c:spPr>
          </c:marker>
          <c:xVal>
            <c:numRef>
              <c:f>'Tamis standards 2025'!$H$96</c:f>
              <c:numCache>
                <c:formatCode>General</c:formatCode>
                <c:ptCount val="1"/>
                <c:pt idx="0">
                  <c:v>2.5</c:v>
                </c:pt>
              </c:numCache>
            </c:numRef>
          </c:xVal>
          <c:yVal>
            <c:numRef>
              <c:f>'Tamis standards 2025'!$H$97</c:f>
              <c:numCache>
                <c:formatCode>General</c:formatCode>
                <c:ptCount val="1"/>
                <c:pt idx="0">
                  <c:v>87</c:v>
                </c:pt>
              </c:numCache>
            </c:numRef>
          </c:yVal>
          <c:smooth val="1"/>
          <c:extLst>
            <c:ext xmlns:c16="http://schemas.microsoft.com/office/drawing/2014/chart" uri="{C3380CC4-5D6E-409C-BE32-E72D297353CC}">
              <c16:uniqueId val="{00000009-D53A-4C62-B189-FBFC9DD0CC56}"/>
            </c:ext>
          </c:extLst>
        </c:ser>
        <c:ser>
          <c:idx val="10"/>
          <c:order val="10"/>
          <c:tx>
            <c:v>% passant tous</c:v>
          </c:tx>
          <c:xVal>
            <c:numRef>
              <c:f>'Tamis standards 2025'!$A$13:$A$20</c:f>
              <c:numCache>
                <c:formatCode>General</c:formatCode>
                <c:ptCount val="8"/>
                <c:pt idx="0">
                  <c:v>7.4999999999999997E-2</c:v>
                </c:pt>
                <c:pt idx="1">
                  <c:v>0.15</c:v>
                </c:pt>
                <c:pt idx="2">
                  <c:v>0.3</c:v>
                </c:pt>
                <c:pt idx="3">
                  <c:v>0.6</c:v>
                </c:pt>
                <c:pt idx="4">
                  <c:v>1.18</c:v>
                </c:pt>
                <c:pt idx="5">
                  <c:v>2.36</c:v>
                </c:pt>
                <c:pt idx="6">
                  <c:v>4.75</c:v>
                </c:pt>
                <c:pt idx="7">
                  <c:v>9.5</c:v>
                </c:pt>
              </c:numCache>
            </c:numRef>
          </c:xVal>
          <c:yVal>
            <c:numRef>
              <c:f>'Tamis standards 2025'!$B$13:$B$20</c:f>
              <c:numCache>
                <c:formatCode>General</c:formatCode>
                <c:ptCount val="8"/>
                <c:pt idx="0" formatCode="0.0">
                  <c:v>1.2</c:v>
                </c:pt>
                <c:pt idx="1">
                  <c:v>6.4</c:v>
                </c:pt>
                <c:pt idx="2">
                  <c:v>23</c:v>
                </c:pt>
                <c:pt idx="3">
                  <c:v>52.7</c:v>
                </c:pt>
                <c:pt idx="4">
                  <c:v>69.3</c:v>
                </c:pt>
                <c:pt idx="5">
                  <c:v>86.2</c:v>
                </c:pt>
                <c:pt idx="6">
                  <c:v>97.1</c:v>
                </c:pt>
                <c:pt idx="7">
                  <c:v>100</c:v>
                </c:pt>
              </c:numCache>
            </c:numRef>
          </c:yVal>
          <c:smooth val="1"/>
          <c:extLst>
            <c:ext xmlns:c16="http://schemas.microsoft.com/office/drawing/2014/chart" uri="{C3380CC4-5D6E-409C-BE32-E72D297353CC}">
              <c16:uniqueId val="{0000000D-D53A-4C62-B189-FBFC9DD0CC56}"/>
            </c:ext>
          </c:extLst>
        </c:ser>
        <c:dLbls>
          <c:showLegendKey val="0"/>
          <c:showVal val="0"/>
          <c:showCatName val="0"/>
          <c:showSerName val="0"/>
          <c:showPercent val="0"/>
          <c:showBubbleSize val="0"/>
        </c:dLbls>
        <c:axId val="680990056"/>
        <c:axId val="680991232"/>
      </c:scatterChart>
      <c:valAx>
        <c:axId val="680990056"/>
        <c:scaling>
          <c:logBase val="10"/>
          <c:orientation val="minMax"/>
          <c:max val="10"/>
          <c:min val="0.01"/>
        </c:scaling>
        <c:delete val="0"/>
        <c:axPos val="b"/>
        <c:majorGridlines/>
        <c:minorGridlines/>
        <c:title>
          <c:tx>
            <c:rich>
              <a:bodyPr/>
              <a:lstStyle/>
              <a:p>
                <a:pPr>
                  <a:defRPr sz="1200" b="1" i="0" u="none" strike="noStrike" baseline="0">
                    <a:solidFill>
                      <a:srgbClr val="000000"/>
                    </a:solidFill>
                    <a:latin typeface="Calibri"/>
                    <a:ea typeface="Calibri"/>
                    <a:cs typeface="Calibri"/>
                  </a:defRPr>
                </a:pPr>
                <a:r>
                  <a:rPr lang="fr-CA"/>
                  <a:t>(mm)</a:t>
                </a:r>
              </a:p>
            </c:rich>
          </c:tx>
          <c:layout>
            <c:manualLayout>
              <c:xMode val="edge"/>
              <c:yMode val="edge"/>
              <c:x val="0.45876976755151111"/>
              <c:y val="0.89671270063204711"/>
            </c:manualLayout>
          </c:layout>
          <c:overlay val="0"/>
          <c:spPr>
            <a:noFill/>
            <a:ln w="25400">
              <a:noFill/>
            </a:ln>
          </c:spPr>
        </c:title>
        <c:numFmt formatCode="General" sourceLinked="1"/>
        <c:majorTickMark val="out"/>
        <c:minorTickMark val="out"/>
        <c:tickLblPos val="nextTo"/>
        <c:txPr>
          <a:bodyPr rot="0" vert="horz"/>
          <a:lstStyle/>
          <a:p>
            <a:pPr>
              <a:defRPr sz="1100" b="0" i="0" u="none" strike="noStrike" baseline="0">
                <a:solidFill>
                  <a:srgbClr val="000000"/>
                </a:solidFill>
                <a:latin typeface="Calibri"/>
                <a:ea typeface="Calibri"/>
                <a:cs typeface="Calibri"/>
              </a:defRPr>
            </a:pPr>
            <a:endParaRPr lang="en-US"/>
          </a:p>
        </c:txPr>
        <c:crossAx val="680991232"/>
        <c:crosses val="autoZero"/>
        <c:crossBetween val="midCat"/>
      </c:valAx>
      <c:valAx>
        <c:axId val="680991232"/>
        <c:scaling>
          <c:orientation val="minMax"/>
          <c:max val="100"/>
          <c:min val="0"/>
        </c:scaling>
        <c:delete val="0"/>
        <c:axPos val="r"/>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80990056"/>
        <c:crosses val="max"/>
        <c:crossBetween val="midCat"/>
        <c:majorUnit val="10"/>
      </c:valAx>
      <c:spPr>
        <a:solidFill>
          <a:schemeClr val="bg1">
            <a:lumMod val="85000"/>
          </a:schemeClr>
        </a:solidFill>
        <a:ln>
          <a:solidFill>
            <a:schemeClr val="bg1"/>
          </a:solidFill>
        </a:ln>
      </c:spPr>
    </c:plotArea>
    <c:legend>
      <c:legendPos val="r"/>
      <c:layout>
        <c:manualLayout>
          <c:xMode val="edge"/>
          <c:yMode val="edge"/>
          <c:x val="6.3993941887931532E-2"/>
          <c:y val="4.9733475127877464E-4"/>
          <c:w val="0.25618805578407172"/>
          <c:h val="0.50400164531672342"/>
        </c:manualLayout>
      </c:layout>
      <c:overlay val="0"/>
      <c:txPr>
        <a:bodyPr/>
        <a:lstStyle/>
        <a:p>
          <a:pPr>
            <a:defRPr sz="118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89" l="0.70000000000000062" r="0.70000000000000062" t="0.75000000000000089"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1696606786427176E-2"/>
          <c:y val="2.1996076641979955E-2"/>
          <c:w val="0.90364731953416044"/>
          <c:h val="0.83601109861267364"/>
        </c:manualLayout>
      </c:layout>
      <c:scatterChart>
        <c:scatterStyle val="smoothMarker"/>
        <c:varyColors val="0"/>
        <c:ser>
          <c:idx val="0"/>
          <c:order val="0"/>
          <c:tx>
            <c:strRef>
              <c:f>Exemple!$B$12</c:f>
              <c:strCache>
                <c:ptCount val="1"/>
                <c:pt idx="0">
                  <c:v>% passant</c:v>
                </c:pt>
              </c:strCache>
            </c:strRef>
          </c:tx>
          <c:spPr>
            <a:ln>
              <a:solidFill>
                <a:schemeClr val="tx1"/>
              </a:solidFill>
            </a:ln>
          </c:spPr>
          <c:marker>
            <c:symbol val="diamond"/>
            <c:size val="7"/>
            <c:spPr>
              <a:solidFill>
                <a:schemeClr val="tx1"/>
              </a:solidFill>
            </c:spPr>
          </c:marker>
          <c:xVal>
            <c:numRef>
              <c:f>Exemple!$A$13:$A$21</c:f>
              <c:numCache>
                <c:formatCode>General</c:formatCode>
                <c:ptCount val="9"/>
                <c:pt idx="0">
                  <c:v>0.08</c:v>
                </c:pt>
                <c:pt idx="1">
                  <c:v>0.16</c:v>
                </c:pt>
                <c:pt idx="2">
                  <c:v>0.2</c:v>
                </c:pt>
                <c:pt idx="3">
                  <c:v>0.315</c:v>
                </c:pt>
                <c:pt idx="4">
                  <c:v>0.63</c:v>
                </c:pt>
                <c:pt idx="5">
                  <c:v>1.25</c:v>
                </c:pt>
                <c:pt idx="6">
                  <c:v>2.5</c:v>
                </c:pt>
                <c:pt idx="7">
                  <c:v>5</c:v>
                </c:pt>
                <c:pt idx="8">
                  <c:v>10</c:v>
                </c:pt>
              </c:numCache>
            </c:numRef>
          </c:xVal>
          <c:yVal>
            <c:numRef>
              <c:f>Exemple!$B$13:$B$21</c:f>
              <c:numCache>
                <c:formatCode>General</c:formatCode>
                <c:ptCount val="9"/>
                <c:pt idx="0">
                  <c:v>1.1000000000000001</c:v>
                </c:pt>
                <c:pt idx="1">
                  <c:v>3</c:v>
                </c:pt>
                <c:pt idx="2">
                  <c:v>4</c:v>
                </c:pt>
                <c:pt idx="3">
                  <c:v>11</c:v>
                </c:pt>
                <c:pt idx="4">
                  <c:v>42</c:v>
                </c:pt>
                <c:pt idx="5">
                  <c:v>77</c:v>
                </c:pt>
                <c:pt idx="6">
                  <c:v>94</c:v>
                </c:pt>
                <c:pt idx="7">
                  <c:v>99</c:v>
                </c:pt>
                <c:pt idx="8">
                  <c:v>100</c:v>
                </c:pt>
              </c:numCache>
            </c:numRef>
          </c:yVal>
          <c:smooth val="1"/>
          <c:extLst>
            <c:ext xmlns:c16="http://schemas.microsoft.com/office/drawing/2014/chart" uri="{C3380CC4-5D6E-409C-BE32-E72D297353CC}">
              <c16:uniqueId val="{00000000-ED46-4DFE-AACA-F0B927B2C6C7}"/>
            </c:ext>
          </c:extLst>
        </c:ser>
        <c:ser>
          <c:idx val="1"/>
          <c:order val="1"/>
          <c:tx>
            <c:v>Limite sable fin acceptable</c:v>
          </c:tx>
          <c:marker>
            <c:symbol val="none"/>
          </c:marker>
          <c:xVal>
            <c:numRef>
              <c:f>Exemple!$D$79:$D$81</c:f>
              <c:numCache>
                <c:formatCode>General</c:formatCode>
                <c:ptCount val="3"/>
                <c:pt idx="0">
                  <c:v>0.08</c:v>
                </c:pt>
                <c:pt idx="1">
                  <c:v>0.2</c:v>
                </c:pt>
                <c:pt idx="2">
                  <c:v>0.21</c:v>
                </c:pt>
              </c:numCache>
            </c:numRef>
          </c:xVal>
          <c:yVal>
            <c:numRef>
              <c:f>Exemple!$E$79:$E$81</c:f>
              <c:numCache>
                <c:formatCode>General</c:formatCode>
                <c:ptCount val="3"/>
                <c:pt idx="0">
                  <c:v>3</c:v>
                </c:pt>
                <c:pt idx="1">
                  <c:v>10</c:v>
                </c:pt>
                <c:pt idx="2">
                  <c:v>100</c:v>
                </c:pt>
              </c:numCache>
            </c:numRef>
          </c:yVal>
          <c:smooth val="0"/>
          <c:extLst>
            <c:ext xmlns:c16="http://schemas.microsoft.com/office/drawing/2014/chart" uri="{C3380CC4-5D6E-409C-BE32-E72D297353CC}">
              <c16:uniqueId val="{00000001-ED46-4DFE-AACA-F0B927B2C6C7}"/>
            </c:ext>
          </c:extLst>
        </c:ser>
        <c:ser>
          <c:idx val="2"/>
          <c:order val="2"/>
          <c:tx>
            <c:v>Limite sable grossier</c:v>
          </c:tx>
          <c:spPr>
            <a:ln>
              <a:solidFill>
                <a:schemeClr val="accent1">
                  <a:lumMod val="75000"/>
                </a:schemeClr>
              </a:solidFill>
            </a:ln>
          </c:spPr>
          <c:marker>
            <c:symbol val="none"/>
          </c:marker>
          <c:xVal>
            <c:numRef>
              <c:f>Exemple!$D$87:$D$90</c:f>
              <c:numCache>
                <c:formatCode>General</c:formatCode>
                <c:ptCount val="4"/>
                <c:pt idx="0">
                  <c:v>0.49</c:v>
                </c:pt>
                <c:pt idx="1">
                  <c:v>0.5</c:v>
                </c:pt>
                <c:pt idx="2">
                  <c:v>2.5</c:v>
                </c:pt>
                <c:pt idx="3">
                  <c:v>10</c:v>
                </c:pt>
              </c:numCache>
            </c:numRef>
          </c:xVal>
          <c:yVal>
            <c:numRef>
              <c:f>Exemple!$E$87:$E$90</c:f>
              <c:numCache>
                <c:formatCode>General</c:formatCode>
                <c:ptCount val="4"/>
                <c:pt idx="0">
                  <c:v>0</c:v>
                </c:pt>
                <c:pt idx="1">
                  <c:v>10</c:v>
                </c:pt>
                <c:pt idx="2">
                  <c:v>80</c:v>
                </c:pt>
                <c:pt idx="3">
                  <c:v>81</c:v>
                </c:pt>
              </c:numCache>
            </c:numRef>
          </c:yVal>
          <c:smooth val="0"/>
          <c:extLst>
            <c:ext xmlns:c16="http://schemas.microsoft.com/office/drawing/2014/chart" uri="{C3380CC4-5D6E-409C-BE32-E72D297353CC}">
              <c16:uniqueId val="{00000002-ED46-4DFE-AACA-F0B927B2C6C7}"/>
            </c:ext>
          </c:extLst>
        </c:ser>
        <c:ser>
          <c:idx val="3"/>
          <c:order val="3"/>
          <c:tx>
            <c:strRef>
              <c:f>Exemple!$D$96</c:f>
              <c:strCache>
                <c:ptCount val="1"/>
                <c:pt idx="0">
                  <c:v>Sable grossier Q-2, r.22</c:v>
                </c:pt>
              </c:strCache>
            </c:strRef>
          </c:tx>
          <c:marker>
            <c:symbol val="none"/>
          </c:marker>
          <c:xVal>
            <c:numRef>
              <c:f>Exemple!$D$97:$D$100</c:f>
              <c:numCache>
                <c:formatCode>General</c:formatCode>
                <c:ptCount val="4"/>
                <c:pt idx="0">
                  <c:v>0.99</c:v>
                </c:pt>
                <c:pt idx="1">
                  <c:v>1</c:v>
                </c:pt>
                <c:pt idx="2">
                  <c:v>2.5</c:v>
                </c:pt>
              </c:numCache>
            </c:numRef>
          </c:xVal>
          <c:yVal>
            <c:numRef>
              <c:f>Exemple!$E$97:$E$100</c:f>
              <c:numCache>
                <c:formatCode>General</c:formatCode>
                <c:ptCount val="4"/>
                <c:pt idx="0">
                  <c:v>0</c:v>
                </c:pt>
                <c:pt idx="1">
                  <c:v>10</c:v>
                </c:pt>
                <c:pt idx="2">
                  <c:v>80</c:v>
                </c:pt>
              </c:numCache>
            </c:numRef>
          </c:yVal>
          <c:smooth val="0"/>
          <c:extLst>
            <c:ext xmlns:c16="http://schemas.microsoft.com/office/drawing/2014/chart" uri="{C3380CC4-5D6E-409C-BE32-E72D297353CC}">
              <c16:uniqueId val="{00000003-ED46-4DFE-AACA-F0B927B2C6C7}"/>
            </c:ext>
          </c:extLst>
        </c:ser>
        <c:ser>
          <c:idx val="4"/>
          <c:order val="4"/>
          <c:tx>
            <c:v>Limite sable fin visé</c:v>
          </c:tx>
          <c:spPr>
            <a:ln>
              <a:solidFill>
                <a:srgbClr val="92D050"/>
              </a:solidFill>
            </a:ln>
          </c:spPr>
          <c:marker>
            <c:symbol val="none"/>
          </c:marker>
          <c:xVal>
            <c:numRef>
              <c:f>Exemple!$D$83:$D$85</c:f>
              <c:numCache>
                <c:formatCode>General</c:formatCode>
                <c:ptCount val="3"/>
                <c:pt idx="0">
                  <c:v>0.08</c:v>
                </c:pt>
                <c:pt idx="1">
                  <c:v>0.25</c:v>
                </c:pt>
                <c:pt idx="2">
                  <c:v>0.26</c:v>
                </c:pt>
              </c:numCache>
            </c:numRef>
          </c:xVal>
          <c:yVal>
            <c:numRef>
              <c:f>Exemple!$E$83:$E$85</c:f>
              <c:numCache>
                <c:formatCode>General</c:formatCode>
                <c:ptCount val="3"/>
                <c:pt idx="0">
                  <c:v>2</c:v>
                </c:pt>
                <c:pt idx="1">
                  <c:v>10</c:v>
                </c:pt>
                <c:pt idx="2">
                  <c:v>100</c:v>
                </c:pt>
              </c:numCache>
            </c:numRef>
          </c:yVal>
          <c:smooth val="0"/>
          <c:extLst>
            <c:ext xmlns:c16="http://schemas.microsoft.com/office/drawing/2014/chart" uri="{C3380CC4-5D6E-409C-BE32-E72D297353CC}">
              <c16:uniqueId val="{00000004-ED46-4DFE-AACA-F0B927B2C6C7}"/>
            </c:ext>
          </c:extLst>
        </c:ser>
        <c:ser>
          <c:idx val="5"/>
          <c:order val="5"/>
          <c:tx>
            <c:v>Limite sable grossier visé</c:v>
          </c:tx>
          <c:spPr>
            <a:ln>
              <a:solidFill>
                <a:schemeClr val="accent3">
                  <a:lumMod val="75000"/>
                </a:schemeClr>
              </a:solidFill>
            </a:ln>
          </c:spPr>
          <c:marker>
            <c:symbol val="none"/>
          </c:marker>
          <c:xVal>
            <c:numRef>
              <c:f>Exemple!$D$92:$D$95</c:f>
              <c:numCache>
                <c:formatCode>General</c:formatCode>
                <c:ptCount val="4"/>
                <c:pt idx="0">
                  <c:v>0.39</c:v>
                </c:pt>
                <c:pt idx="1">
                  <c:v>0.4</c:v>
                </c:pt>
                <c:pt idx="2">
                  <c:v>2.5</c:v>
                </c:pt>
                <c:pt idx="3">
                  <c:v>10</c:v>
                </c:pt>
              </c:numCache>
            </c:numRef>
          </c:xVal>
          <c:yVal>
            <c:numRef>
              <c:f>Exemple!$E$92:$E$95</c:f>
              <c:numCache>
                <c:formatCode>General</c:formatCode>
                <c:ptCount val="4"/>
                <c:pt idx="0">
                  <c:v>0</c:v>
                </c:pt>
                <c:pt idx="1">
                  <c:v>10</c:v>
                </c:pt>
                <c:pt idx="2">
                  <c:v>85</c:v>
                </c:pt>
                <c:pt idx="3">
                  <c:v>86</c:v>
                </c:pt>
              </c:numCache>
            </c:numRef>
          </c:yVal>
          <c:smooth val="0"/>
          <c:extLst>
            <c:ext xmlns:c16="http://schemas.microsoft.com/office/drawing/2014/chart" uri="{C3380CC4-5D6E-409C-BE32-E72D297353CC}">
              <c16:uniqueId val="{00000005-ED46-4DFE-AACA-F0B927B2C6C7}"/>
            </c:ext>
          </c:extLst>
        </c:ser>
        <c:ser>
          <c:idx val="6"/>
          <c:order val="6"/>
          <c:tx>
            <c:v>D10</c:v>
          </c:tx>
          <c:spPr>
            <a:ln>
              <a:noFill/>
            </a:ln>
          </c:spPr>
          <c:marker>
            <c:symbol val="plus"/>
            <c:size val="10"/>
            <c:spPr>
              <a:ln w="25400">
                <a:solidFill>
                  <a:srgbClr val="FF0000"/>
                </a:solidFill>
              </a:ln>
            </c:spPr>
          </c:marker>
          <c:xVal>
            <c:numRef>
              <c:f>Exemple!$B$24</c:f>
              <c:numCache>
                <c:formatCode>General</c:formatCode>
                <c:ptCount val="1"/>
                <c:pt idx="0">
                  <c:v>0.30499999999999999</c:v>
                </c:pt>
              </c:numCache>
            </c:numRef>
          </c:xVal>
          <c:yVal>
            <c:numRef>
              <c:f>Exemple!$H$95</c:f>
              <c:numCache>
                <c:formatCode>General</c:formatCode>
                <c:ptCount val="1"/>
                <c:pt idx="0">
                  <c:v>10</c:v>
                </c:pt>
              </c:numCache>
            </c:numRef>
          </c:yVal>
          <c:smooth val="1"/>
          <c:extLst>
            <c:ext xmlns:c16="http://schemas.microsoft.com/office/drawing/2014/chart" uri="{C3380CC4-5D6E-409C-BE32-E72D297353CC}">
              <c16:uniqueId val="{00000006-ED46-4DFE-AACA-F0B927B2C6C7}"/>
            </c:ext>
          </c:extLst>
        </c:ser>
        <c:ser>
          <c:idx val="7"/>
          <c:order val="7"/>
          <c:tx>
            <c:v>D60</c:v>
          </c:tx>
          <c:spPr>
            <a:ln>
              <a:noFill/>
            </a:ln>
          </c:spPr>
          <c:marker>
            <c:symbol val="plus"/>
            <c:size val="10"/>
            <c:spPr>
              <a:ln w="25400">
                <a:solidFill>
                  <a:srgbClr val="0070C0"/>
                </a:solidFill>
              </a:ln>
            </c:spPr>
          </c:marker>
          <c:xVal>
            <c:numRef>
              <c:f>Exemple!$B$25</c:f>
              <c:numCache>
                <c:formatCode>General</c:formatCode>
                <c:ptCount val="1"/>
                <c:pt idx="0">
                  <c:v>0.88</c:v>
                </c:pt>
              </c:numCache>
            </c:numRef>
          </c:xVal>
          <c:yVal>
            <c:numRef>
              <c:f>Exemple!$H$96</c:f>
              <c:numCache>
                <c:formatCode>General</c:formatCode>
                <c:ptCount val="1"/>
                <c:pt idx="0">
                  <c:v>60</c:v>
                </c:pt>
              </c:numCache>
            </c:numRef>
          </c:yVal>
          <c:smooth val="1"/>
          <c:extLst>
            <c:ext xmlns:c16="http://schemas.microsoft.com/office/drawing/2014/chart" uri="{C3380CC4-5D6E-409C-BE32-E72D297353CC}">
              <c16:uniqueId val="{00000007-ED46-4DFE-AACA-F0B927B2C6C7}"/>
            </c:ext>
          </c:extLst>
        </c:ser>
        <c:ser>
          <c:idx val="8"/>
          <c:order val="8"/>
          <c:tx>
            <c:v>% particules fines</c:v>
          </c:tx>
          <c:spPr>
            <a:ln>
              <a:noFill/>
            </a:ln>
          </c:spPr>
          <c:marker>
            <c:symbol val="plus"/>
            <c:size val="10"/>
            <c:spPr>
              <a:ln w="25400">
                <a:solidFill>
                  <a:schemeClr val="accent6">
                    <a:lumMod val="75000"/>
                  </a:schemeClr>
                </a:solidFill>
              </a:ln>
            </c:spPr>
          </c:marker>
          <c:xVal>
            <c:numRef>
              <c:f>Exemple!$H$99</c:f>
              <c:numCache>
                <c:formatCode>General</c:formatCode>
                <c:ptCount val="1"/>
                <c:pt idx="0">
                  <c:v>0.08</c:v>
                </c:pt>
              </c:numCache>
            </c:numRef>
          </c:xVal>
          <c:yVal>
            <c:numRef>
              <c:f>Exemple!$B$27</c:f>
              <c:numCache>
                <c:formatCode>0.00</c:formatCode>
                <c:ptCount val="1"/>
                <c:pt idx="0">
                  <c:v>1.1000000000000001</c:v>
                </c:pt>
              </c:numCache>
            </c:numRef>
          </c:yVal>
          <c:smooth val="1"/>
          <c:extLst>
            <c:ext xmlns:c16="http://schemas.microsoft.com/office/drawing/2014/chart" uri="{C3380CC4-5D6E-409C-BE32-E72D297353CC}">
              <c16:uniqueId val="{00000008-ED46-4DFE-AACA-F0B927B2C6C7}"/>
            </c:ext>
          </c:extLst>
        </c:ser>
        <c:ser>
          <c:idx val="9"/>
          <c:order val="9"/>
          <c:tx>
            <c:v>% particule &gt; 2,5 mm</c:v>
          </c:tx>
          <c:spPr>
            <a:ln>
              <a:noFill/>
            </a:ln>
          </c:spPr>
          <c:marker>
            <c:symbol val="plus"/>
            <c:size val="10"/>
            <c:spPr>
              <a:ln w="25400">
                <a:solidFill>
                  <a:srgbClr val="00B050"/>
                </a:solidFill>
              </a:ln>
            </c:spPr>
          </c:marker>
          <c:xVal>
            <c:numRef>
              <c:f>Exemple!$H$97</c:f>
              <c:numCache>
                <c:formatCode>General</c:formatCode>
                <c:ptCount val="1"/>
                <c:pt idx="0">
                  <c:v>2.5</c:v>
                </c:pt>
              </c:numCache>
            </c:numRef>
          </c:xVal>
          <c:yVal>
            <c:numRef>
              <c:f>Exemple!$H$98</c:f>
              <c:numCache>
                <c:formatCode>General</c:formatCode>
                <c:ptCount val="1"/>
                <c:pt idx="0">
                  <c:v>94</c:v>
                </c:pt>
              </c:numCache>
            </c:numRef>
          </c:yVal>
          <c:smooth val="1"/>
          <c:extLst>
            <c:ext xmlns:c16="http://schemas.microsoft.com/office/drawing/2014/chart" uri="{C3380CC4-5D6E-409C-BE32-E72D297353CC}">
              <c16:uniqueId val="{00000009-ED46-4DFE-AACA-F0B927B2C6C7}"/>
            </c:ext>
          </c:extLst>
        </c:ser>
        <c:dLbls>
          <c:showLegendKey val="0"/>
          <c:showVal val="0"/>
          <c:showCatName val="0"/>
          <c:showSerName val="0"/>
          <c:showPercent val="0"/>
          <c:showBubbleSize val="0"/>
        </c:dLbls>
        <c:axId val="680989664"/>
        <c:axId val="680991624"/>
      </c:scatterChart>
      <c:valAx>
        <c:axId val="680989664"/>
        <c:scaling>
          <c:logBase val="10"/>
          <c:orientation val="minMax"/>
          <c:max val="10"/>
          <c:min val="0.01"/>
        </c:scaling>
        <c:delete val="0"/>
        <c:axPos val="b"/>
        <c:majorGridlines/>
        <c:minorGridlines/>
        <c:title>
          <c:tx>
            <c:rich>
              <a:bodyPr/>
              <a:lstStyle/>
              <a:p>
                <a:pPr>
                  <a:defRPr sz="1200" b="1" i="0" u="none" strike="noStrike" baseline="0">
                    <a:solidFill>
                      <a:srgbClr val="000000"/>
                    </a:solidFill>
                    <a:latin typeface="Calibri"/>
                    <a:ea typeface="Calibri"/>
                    <a:cs typeface="Calibri"/>
                  </a:defRPr>
                </a:pPr>
                <a:r>
                  <a:rPr lang="fr-FR"/>
                  <a:t>(mm)</a:t>
                </a:r>
              </a:p>
            </c:rich>
          </c:tx>
          <c:layout>
            <c:manualLayout>
              <c:xMode val="edge"/>
              <c:yMode val="edge"/>
              <c:x val="0.45876976755151111"/>
              <c:y val="0.89671270063204711"/>
            </c:manualLayout>
          </c:layout>
          <c:overlay val="0"/>
          <c:spPr>
            <a:noFill/>
            <a:ln w="25400">
              <a:noFill/>
            </a:ln>
          </c:spPr>
        </c:title>
        <c:numFmt formatCode="General" sourceLinked="1"/>
        <c:majorTickMark val="out"/>
        <c:minorTickMark val="out"/>
        <c:tickLblPos val="nextTo"/>
        <c:txPr>
          <a:bodyPr rot="0" vert="horz"/>
          <a:lstStyle/>
          <a:p>
            <a:pPr>
              <a:defRPr sz="1100" b="0" i="0" u="none" strike="noStrike" baseline="0">
                <a:solidFill>
                  <a:srgbClr val="000000"/>
                </a:solidFill>
                <a:latin typeface="Calibri"/>
                <a:ea typeface="Calibri"/>
                <a:cs typeface="Calibri"/>
              </a:defRPr>
            </a:pPr>
            <a:endParaRPr lang="en-US"/>
          </a:p>
        </c:txPr>
        <c:crossAx val="680991624"/>
        <c:crosses val="autoZero"/>
        <c:crossBetween val="midCat"/>
      </c:valAx>
      <c:valAx>
        <c:axId val="680991624"/>
        <c:scaling>
          <c:orientation val="minMax"/>
          <c:max val="100"/>
          <c:min val="0"/>
        </c:scaling>
        <c:delete val="0"/>
        <c:axPos val="r"/>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80989664"/>
        <c:crosses val="max"/>
        <c:crossBetween val="midCat"/>
        <c:majorUnit val="10"/>
      </c:valAx>
      <c:spPr>
        <a:solidFill>
          <a:schemeClr val="bg1">
            <a:lumMod val="85000"/>
          </a:schemeClr>
        </a:solidFill>
      </c:spPr>
    </c:plotArea>
    <c:legend>
      <c:legendPos val="r"/>
      <c:layout>
        <c:manualLayout>
          <c:xMode val="edge"/>
          <c:yMode val="edge"/>
          <c:x val="6.1509806640786542E-2"/>
          <c:y val="4.2801651293584028E-2"/>
          <c:w val="0.24417529302857685"/>
          <c:h val="0.43839267082519401"/>
        </c:manualLayout>
      </c:layout>
      <c:overlay val="0"/>
      <c:txPr>
        <a:bodyPr/>
        <a:lstStyle/>
        <a:p>
          <a:pPr>
            <a:defRPr sz="118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33" l="0.70000000000000062" r="0.70000000000000062" t="0.75000000000000133"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1696606786427148E-2"/>
          <c:y val="2.1996076641979931E-2"/>
          <c:w val="0.90364731953416"/>
          <c:h val="0.83601109861267342"/>
        </c:manualLayout>
      </c:layout>
      <c:scatterChart>
        <c:scatterStyle val="smoothMarker"/>
        <c:varyColors val="0"/>
        <c:ser>
          <c:idx val="0"/>
          <c:order val="0"/>
          <c:tx>
            <c:strRef>
              <c:f>'Tamis non-standard'!$B$12</c:f>
              <c:strCache>
                <c:ptCount val="1"/>
                <c:pt idx="0">
                  <c:v>% passant</c:v>
                </c:pt>
              </c:strCache>
            </c:strRef>
          </c:tx>
          <c:spPr>
            <a:ln>
              <a:solidFill>
                <a:schemeClr val="tx1"/>
              </a:solidFill>
            </a:ln>
          </c:spPr>
          <c:marker>
            <c:symbol val="diamond"/>
            <c:size val="7"/>
            <c:spPr>
              <a:solidFill>
                <a:schemeClr val="tx1"/>
              </a:solidFill>
            </c:spPr>
          </c:marker>
          <c:xVal>
            <c:numRef>
              <c:f>'Tamis non-standard'!$A$13:$A$22</c:f>
              <c:numCache>
                <c:formatCode>General</c:formatCode>
                <c:ptCount val="10"/>
                <c:pt idx="0">
                  <c:v>7.4999999999999997E-2</c:v>
                </c:pt>
                <c:pt idx="1">
                  <c:v>0.15</c:v>
                </c:pt>
                <c:pt idx="2">
                  <c:v>0.3</c:v>
                </c:pt>
                <c:pt idx="3">
                  <c:v>0.6</c:v>
                </c:pt>
                <c:pt idx="4">
                  <c:v>1.18</c:v>
                </c:pt>
                <c:pt idx="5">
                  <c:v>2.36</c:v>
                </c:pt>
                <c:pt idx="6">
                  <c:v>4.75</c:v>
                </c:pt>
                <c:pt idx="7">
                  <c:v>6.3</c:v>
                </c:pt>
                <c:pt idx="8">
                  <c:v>9.5</c:v>
                </c:pt>
                <c:pt idx="9">
                  <c:v>12.5</c:v>
                </c:pt>
              </c:numCache>
            </c:numRef>
          </c:xVal>
          <c:yVal>
            <c:numRef>
              <c:f>'Tamis non-standard'!$B$13:$B$22</c:f>
              <c:numCache>
                <c:formatCode>General</c:formatCode>
                <c:ptCount val="10"/>
                <c:pt idx="0" formatCode="0.0">
                  <c:v>4.5999999999999996</c:v>
                </c:pt>
                <c:pt idx="1">
                  <c:v>6</c:v>
                </c:pt>
                <c:pt idx="2">
                  <c:v>14.8</c:v>
                </c:pt>
                <c:pt idx="3">
                  <c:v>44.1</c:v>
                </c:pt>
                <c:pt idx="4">
                  <c:v>71.099999999999994</c:v>
                </c:pt>
                <c:pt idx="5">
                  <c:v>84.4</c:v>
                </c:pt>
                <c:pt idx="6">
                  <c:v>90.6</c:v>
                </c:pt>
                <c:pt idx="7">
                  <c:v>92.4</c:v>
                </c:pt>
                <c:pt idx="8">
                  <c:v>95.1</c:v>
                </c:pt>
                <c:pt idx="9">
                  <c:v>100</c:v>
                </c:pt>
              </c:numCache>
            </c:numRef>
          </c:yVal>
          <c:smooth val="1"/>
          <c:extLst>
            <c:ext xmlns:c16="http://schemas.microsoft.com/office/drawing/2014/chart" uri="{C3380CC4-5D6E-409C-BE32-E72D297353CC}">
              <c16:uniqueId val="{00000000-B387-49A3-9467-FB5630B54799}"/>
            </c:ext>
          </c:extLst>
        </c:ser>
        <c:ser>
          <c:idx val="1"/>
          <c:order val="1"/>
          <c:tx>
            <c:v>Limite sable fin acceptable</c:v>
          </c:tx>
          <c:marker>
            <c:symbol val="none"/>
          </c:marker>
          <c:xVal>
            <c:numRef>
              <c:f>'Tamis non-standard'!$D$80:$D$82</c:f>
              <c:numCache>
                <c:formatCode>General</c:formatCode>
                <c:ptCount val="3"/>
                <c:pt idx="0">
                  <c:v>0.08</c:v>
                </c:pt>
                <c:pt idx="1">
                  <c:v>0.2</c:v>
                </c:pt>
                <c:pt idx="2">
                  <c:v>0.21</c:v>
                </c:pt>
              </c:numCache>
            </c:numRef>
          </c:xVal>
          <c:yVal>
            <c:numRef>
              <c:f>'Tamis non-standard'!$E$80:$E$82</c:f>
              <c:numCache>
                <c:formatCode>General</c:formatCode>
                <c:ptCount val="3"/>
                <c:pt idx="0">
                  <c:v>3</c:v>
                </c:pt>
                <c:pt idx="1">
                  <c:v>10</c:v>
                </c:pt>
                <c:pt idx="2">
                  <c:v>100</c:v>
                </c:pt>
              </c:numCache>
            </c:numRef>
          </c:yVal>
          <c:smooth val="0"/>
          <c:extLst>
            <c:ext xmlns:c16="http://schemas.microsoft.com/office/drawing/2014/chart" uri="{C3380CC4-5D6E-409C-BE32-E72D297353CC}">
              <c16:uniqueId val="{00000001-B387-49A3-9467-FB5630B54799}"/>
            </c:ext>
          </c:extLst>
        </c:ser>
        <c:ser>
          <c:idx val="2"/>
          <c:order val="2"/>
          <c:tx>
            <c:v>Limite sable grossier</c:v>
          </c:tx>
          <c:spPr>
            <a:ln>
              <a:solidFill>
                <a:schemeClr val="accent1">
                  <a:lumMod val="75000"/>
                </a:schemeClr>
              </a:solidFill>
            </a:ln>
          </c:spPr>
          <c:marker>
            <c:symbol val="none"/>
          </c:marker>
          <c:xVal>
            <c:numRef>
              <c:f>'Tamis non-standard'!$D$88:$D$91</c:f>
              <c:numCache>
                <c:formatCode>General</c:formatCode>
                <c:ptCount val="4"/>
                <c:pt idx="0">
                  <c:v>0.49</c:v>
                </c:pt>
                <c:pt idx="1">
                  <c:v>0.5</c:v>
                </c:pt>
                <c:pt idx="2">
                  <c:v>2.5</c:v>
                </c:pt>
                <c:pt idx="3">
                  <c:v>10</c:v>
                </c:pt>
              </c:numCache>
            </c:numRef>
          </c:xVal>
          <c:yVal>
            <c:numRef>
              <c:f>'Tamis non-standard'!$E$88:$E$91</c:f>
              <c:numCache>
                <c:formatCode>General</c:formatCode>
                <c:ptCount val="4"/>
                <c:pt idx="0">
                  <c:v>0</c:v>
                </c:pt>
                <c:pt idx="1">
                  <c:v>10</c:v>
                </c:pt>
                <c:pt idx="2">
                  <c:v>80</c:v>
                </c:pt>
                <c:pt idx="3">
                  <c:v>81</c:v>
                </c:pt>
              </c:numCache>
            </c:numRef>
          </c:yVal>
          <c:smooth val="0"/>
          <c:extLst>
            <c:ext xmlns:c16="http://schemas.microsoft.com/office/drawing/2014/chart" uri="{C3380CC4-5D6E-409C-BE32-E72D297353CC}">
              <c16:uniqueId val="{00000002-B387-49A3-9467-FB5630B54799}"/>
            </c:ext>
          </c:extLst>
        </c:ser>
        <c:ser>
          <c:idx val="3"/>
          <c:order val="3"/>
          <c:tx>
            <c:strRef>
              <c:f>'Tamis non-standard'!$D$97</c:f>
              <c:strCache>
                <c:ptCount val="1"/>
                <c:pt idx="0">
                  <c:v>Sable grossier Q-2, r.22</c:v>
                </c:pt>
              </c:strCache>
            </c:strRef>
          </c:tx>
          <c:marker>
            <c:symbol val="none"/>
          </c:marker>
          <c:xVal>
            <c:numRef>
              <c:f>'Tamis non-standard'!$D$98:$D$101</c:f>
              <c:numCache>
                <c:formatCode>General</c:formatCode>
                <c:ptCount val="4"/>
                <c:pt idx="0">
                  <c:v>0.99</c:v>
                </c:pt>
                <c:pt idx="1">
                  <c:v>1</c:v>
                </c:pt>
                <c:pt idx="2">
                  <c:v>2.5</c:v>
                </c:pt>
              </c:numCache>
            </c:numRef>
          </c:xVal>
          <c:yVal>
            <c:numRef>
              <c:f>'Tamis non-standard'!$E$98:$E$101</c:f>
              <c:numCache>
                <c:formatCode>General</c:formatCode>
                <c:ptCount val="4"/>
                <c:pt idx="0">
                  <c:v>0</c:v>
                </c:pt>
                <c:pt idx="1">
                  <c:v>10</c:v>
                </c:pt>
                <c:pt idx="2">
                  <c:v>80</c:v>
                </c:pt>
              </c:numCache>
            </c:numRef>
          </c:yVal>
          <c:smooth val="0"/>
          <c:extLst>
            <c:ext xmlns:c16="http://schemas.microsoft.com/office/drawing/2014/chart" uri="{C3380CC4-5D6E-409C-BE32-E72D297353CC}">
              <c16:uniqueId val="{00000003-B387-49A3-9467-FB5630B54799}"/>
            </c:ext>
          </c:extLst>
        </c:ser>
        <c:ser>
          <c:idx val="4"/>
          <c:order val="4"/>
          <c:tx>
            <c:v>Limite sable fin visé</c:v>
          </c:tx>
          <c:spPr>
            <a:ln>
              <a:solidFill>
                <a:srgbClr val="92D050"/>
              </a:solidFill>
            </a:ln>
          </c:spPr>
          <c:marker>
            <c:symbol val="none"/>
          </c:marker>
          <c:xVal>
            <c:numRef>
              <c:f>'Tamis non-standard'!$D$84:$D$86</c:f>
              <c:numCache>
                <c:formatCode>General</c:formatCode>
                <c:ptCount val="3"/>
                <c:pt idx="0">
                  <c:v>0.08</c:v>
                </c:pt>
                <c:pt idx="1">
                  <c:v>0.25</c:v>
                </c:pt>
                <c:pt idx="2">
                  <c:v>0.26</c:v>
                </c:pt>
              </c:numCache>
            </c:numRef>
          </c:xVal>
          <c:yVal>
            <c:numRef>
              <c:f>'Tamis non-standard'!$E$84:$E$86</c:f>
              <c:numCache>
                <c:formatCode>General</c:formatCode>
                <c:ptCount val="3"/>
                <c:pt idx="0">
                  <c:v>2</c:v>
                </c:pt>
                <c:pt idx="1">
                  <c:v>10</c:v>
                </c:pt>
                <c:pt idx="2">
                  <c:v>100</c:v>
                </c:pt>
              </c:numCache>
            </c:numRef>
          </c:yVal>
          <c:smooth val="0"/>
          <c:extLst>
            <c:ext xmlns:c16="http://schemas.microsoft.com/office/drawing/2014/chart" uri="{C3380CC4-5D6E-409C-BE32-E72D297353CC}">
              <c16:uniqueId val="{00000004-B387-49A3-9467-FB5630B54799}"/>
            </c:ext>
          </c:extLst>
        </c:ser>
        <c:ser>
          <c:idx val="5"/>
          <c:order val="5"/>
          <c:tx>
            <c:v>Limite sable grossier visé</c:v>
          </c:tx>
          <c:spPr>
            <a:ln>
              <a:solidFill>
                <a:schemeClr val="accent3">
                  <a:lumMod val="75000"/>
                </a:schemeClr>
              </a:solidFill>
            </a:ln>
          </c:spPr>
          <c:marker>
            <c:symbol val="none"/>
          </c:marker>
          <c:xVal>
            <c:numRef>
              <c:f>'Tamis non-standard'!$D$93:$D$96</c:f>
              <c:numCache>
                <c:formatCode>General</c:formatCode>
                <c:ptCount val="4"/>
                <c:pt idx="0">
                  <c:v>0.39</c:v>
                </c:pt>
                <c:pt idx="1">
                  <c:v>0.4</c:v>
                </c:pt>
                <c:pt idx="2">
                  <c:v>2.5</c:v>
                </c:pt>
                <c:pt idx="3">
                  <c:v>10</c:v>
                </c:pt>
              </c:numCache>
            </c:numRef>
          </c:xVal>
          <c:yVal>
            <c:numRef>
              <c:f>'Tamis non-standard'!$E$93:$E$96</c:f>
              <c:numCache>
                <c:formatCode>General</c:formatCode>
                <c:ptCount val="4"/>
                <c:pt idx="0">
                  <c:v>0</c:v>
                </c:pt>
                <c:pt idx="1">
                  <c:v>10</c:v>
                </c:pt>
                <c:pt idx="2">
                  <c:v>85</c:v>
                </c:pt>
                <c:pt idx="3">
                  <c:v>86</c:v>
                </c:pt>
              </c:numCache>
            </c:numRef>
          </c:yVal>
          <c:smooth val="0"/>
          <c:extLst>
            <c:ext xmlns:c16="http://schemas.microsoft.com/office/drawing/2014/chart" uri="{C3380CC4-5D6E-409C-BE32-E72D297353CC}">
              <c16:uniqueId val="{00000005-B387-49A3-9467-FB5630B54799}"/>
            </c:ext>
          </c:extLst>
        </c:ser>
        <c:ser>
          <c:idx val="6"/>
          <c:order val="6"/>
          <c:tx>
            <c:v>D10</c:v>
          </c:tx>
          <c:spPr>
            <a:ln>
              <a:noFill/>
            </a:ln>
          </c:spPr>
          <c:marker>
            <c:symbol val="plus"/>
            <c:size val="10"/>
            <c:spPr>
              <a:ln w="25400">
                <a:solidFill>
                  <a:srgbClr val="FF0000"/>
                </a:solidFill>
              </a:ln>
            </c:spPr>
          </c:marker>
          <c:xVal>
            <c:numRef>
              <c:f>'Tamis non-standard'!$B$25</c:f>
              <c:numCache>
                <c:formatCode>General</c:formatCode>
                <c:ptCount val="1"/>
                <c:pt idx="0">
                  <c:v>0.24</c:v>
                </c:pt>
              </c:numCache>
            </c:numRef>
          </c:xVal>
          <c:yVal>
            <c:numRef>
              <c:f>'Tamis non-standard'!$H$96</c:f>
              <c:numCache>
                <c:formatCode>General</c:formatCode>
                <c:ptCount val="1"/>
                <c:pt idx="0">
                  <c:v>10</c:v>
                </c:pt>
              </c:numCache>
            </c:numRef>
          </c:yVal>
          <c:smooth val="1"/>
          <c:extLst>
            <c:ext xmlns:c16="http://schemas.microsoft.com/office/drawing/2014/chart" uri="{C3380CC4-5D6E-409C-BE32-E72D297353CC}">
              <c16:uniqueId val="{00000006-B387-49A3-9467-FB5630B54799}"/>
            </c:ext>
          </c:extLst>
        </c:ser>
        <c:ser>
          <c:idx val="7"/>
          <c:order val="7"/>
          <c:tx>
            <c:v>D60</c:v>
          </c:tx>
          <c:spPr>
            <a:ln>
              <a:noFill/>
            </a:ln>
          </c:spPr>
          <c:marker>
            <c:symbol val="plus"/>
            <c:size val="10"/>
            <c:spPr>
              <a:ln w="25400">
                <a:solidFill>
                  <a:srgbClr val="0070C0"/>
                </a:solidFill>
              </a:ln>
            </c:spPr>
          </c:marker>
          <c:xVal>
            <c:numRef>
              <c:f>'Tamis non-standard'!$B$26</c:f>
              <c:numCache>
                <c:formatCode>General</c:formatCode>
                <c:ptCount val="1"/>
                <c:pt idx="0">
                  <c:v>0.87</c:v>
                </c:pt>
              </c:numCache>
            </c:numRef>
          </c:xVal>
          <c:yVal>
            <c:numRef>
              <c:f>'Tamis non-standard'!$H$97</c:f>
              <c:numCache>
                <c:formatCode>General</c:formatCode>
                <c:ptCount val="1"/>
                <c:pt idx="0">
                  <c:v>60</c:v>
                </c:pt>
              </c:numCache>
            </c:numRef>
          </c:yVal>
          <c:smooth val="1"/>
          <c:extLst>
            <c:ext xmlns:c16="http://schemas.microsoft.com/office/drawing/2014/chart" uri="{C3380CC4-5D6E-409C-BE32-E72D297353CC}">
              <c16:uniqueId val="{00000007-B387-49A3-9467-FB5630B54799}"/>
            </c:ext>
          </c:extLst>
        </c:ser>
        <c:ser>
          <c:idx val="8"/>
          <c:order val="8"/>
          <c:tx>
            <c:v>% particules fines</c:v>
          </c:tx>
          <c:spPr>
            <a:ln>
              <a:noFill/>
            </a:ln>
          </c:spPr>
          <c:marker>
            <c:symbol val="plus"/>
            <c:size val="10"/>
            <c:spPr>
              <a:ln w="25400">
                <a:solidFill>
                  <a:schemeClr val="accent6">
                    <a:lumMod val="75000"/>
                  </a:schemeClr>
                </a:solidFill>
              </a:ln>
            </c:spPr>
          </c:marker>
          <c:xVal>
            <c:numRef>
              <c:f>'Tamis non-standard'!$H$100</c:f>
              <c:numCache>
                <c:formatCode>General</c:formatCode>
                <c:ptCount val="1"/>
                <c:pt idx="0">
                  <c:v>0.08</c:v>
                </c:pt>
              </c:numCache>
            </c:numRef>
          </c:xVal>
          <c:yVal>
            <c:numRef>
              <c:f>'Tamis non-standard'!$B$28</c:f>
              <c:numCache>
                <c:formatCode>0.00</c:formatCode>
                <c:ptCount val="1"/>
                <c:pt idx="0">
                  <c:v>4.5999999999999996</c:v>
                </c:pt>
              </c:numCache>
            </c:numRef>
          </c:yVal>
          <c:smooth val="1"/>
          <c:extLst>
            <c:ext xmlns:c16="http://schemas.microsoft.com/office/drawing/2014/chart" uri="{C3380CC4-5D6E-409C-BE32-E72D297353CC}">
              <c16:uniqueId val="{00000008-B387-49A3-9467-FB5630B54799}"/>
            </c:ext>
          </c:extLst>
        </c:ser>
        <c:ser>
          <c:idx val="9"/>
          <c:order val="9"/>
          <c:tx>
            <c:v>% particule &gt; 2,5 mm</c:v>
          </c:tx>
          <c:spPr>
            <a:ln>
              <a:noFill/>
            </a:ln>
          </c:spPr>
          <c:marker>
            <c:symbol val="plus"/>
            <c:size val="10"/>
            <c:spPr>
              <a:ln w="25400">
                <a:solidFill>
                  <a:srgbClr val="00B050"/>
                </a:solidFill>
              </a:ln>
            </c:spPr>
          </c:marker>
          <c:xVal>
            <c:numRef>
              <c:f>'Tamis non-standard'!$H$98</c:f>
              <c:numCache>
                <c:formatCode>General</c:formatCode>
                <c:ptCount val="1"/>
                <c:pt idx="0">
                  <c:v>2.5</c:v>
                </c:pt>
              </c:numCache>
            </c:numRef>
          </c:xVal>
          <c:yVal>
            <c:numRef>
              <c:f>'Tamis non-standard'!$H$99</c:f>
              <c:numCache>
                <c:formatCode>General</c:formatCode>
                <c:ptCount val="1"/>
                <c:pt idx="0">
                  <c:v>85</c:v>
                </c:pt>
              </c:numCache>
            </c:numRef>
          </c:yVal>
          <c:smooth val="1"/>
          <c:extLst>
            <c:ext xmlns:c16="http://schemas.microsoft.com/office/drawing/2014/chart" uri="{C3380CC4-5D6E-409C-BE32-E72D297353CC}">
              <c16:uniqueId val="{00000009-B387-49A3-9467-FB5630B54799}"/>
            </c:ext>
          </c:extLst>
        </c:ser>
        <c:dLbls>
          <c:showLegendKey val="0"/>
          <c:showVal val="0"/>
          <c:showCatName val="0"/>
          <c:showSerName val="0"/>
          <c:showPercent val="0"/>
          <c:showBubbleSize val="0"/>
        </c:dLbls>
        <c:axId val="680990056"/>
        <c:axId val="680991232"/>
      </c:scatterChart>
      <c:valAx>
        <c:axId val="680990056"/>
        <c:scaling>
          <c:logBase val="10"/>
          <c:orientation val="minMax"/>
          <c:max val="10"/>
          <c:min val="0.01"/>
        </c:scaling>
        <c:delete val="0"/>
        <c:axPos val="b"/>
        <c:majorGridlines/>
        <c:minorGridlines/>
        <c:title>
          <c:tx>
            <c:rich>
              <a:bodyPr/>
              <a:lstStyle/>
              <a:p>
                <a:pPr>
                  <a:defRPr sz="1200" b="1" i="0" u="none" strike="noStrike" baseline="0">
                    <a:solidFill>
                      <a:srgbClr val="000000"/>
                    </a:solidFill>
                    <a:latin typeface="Calibri"/>
                    <a:ea typeface="Calibri"/>
                    <a:cs typeface="Calibri"/>
                  </a:defRPr>
                </a:pPr>
                <a:r>
                  <a:rPr lang="fr-CA"/>
                  <a:t>(mm)</a:t>
                </a:r>
              </a:p>
            </c:rich>
          </c:tx>
          <c:layout>
            <c:manualLayout>
              <c:xMode val="edge"/>
              <c:yMode val="edge"/>
              <c:x val="0.45876976755151111"/>
              <c:y val="0.89671270063204711"/>
            </c:manualLayout>
          </c:layout>
          <c:overlay val="0"/>
          <c:spPr>
            <a:noFill/>
            <a:ln w="25400">
              <a:noFill/>
            </a:ln>
          </c:spPr>
        </c:title>
        <c:numFmt formatCode="General" sourceLinked="1"/>
        <c:majorTickMark val="out"/>
        <c:minorTickMark val="out"/>
        <c:tickLblPos val="nextTo"/>
        <c:txPr>
          <a:bodyPr rot="0" vert="horz"/>
          <a:lstStyle/>
          <a:p>
            <a:pPr>
              <a:defRPr sz="1100" b="0" i="0" u="none" strike="noStrike" baseline="0">
                <a:solidFill>
                  <a:srgbClr val="000000"/>
                </a:solidFill>
                <a:latin typeface="Calibri"/>
                <a:ea typeface="Calibri"/>
                <a:cs typeface="Calibri"/>
              </a:defRPr>
            </a:pPr>
            <a:endParaRPr lang="en-US"/>
          </a:p>
        </c:txPr>
        <c:crossAx val="680991232"/>
        <c:crosses val="autoZero"/>
        <c:crossBetween val="midCat"/>
      </c:valAx>
      <c:valAx>
        <c:axId val="680991232"/>
        <c:scaling>
          <c:orientation val="minMax"/>
          <c:max val="100"/>
          <c:min val="0"/>
        </c:scaling>
        <c:delete val="0"/>
        <c:axPos val="r"/>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80990056"/>
        <c:crosses val="max"/>
        <c:crossBetween val="midCat"/>
        <c:majorUnit val="10"/>
      </c:valAx>
      <c:spPr>
        <a:solidFill>
          <a:schemeClr val="bg1">
            <a:lumMod val="85000"/>
          </a:schemeClr>
        </a:solidFill>
      </c:spPr>
    </c:plotArea>
    <c:legend>
      <c:legendPos val="r"/>
      <c:layout>
        <c:manualLayout>
          <c:xMode val="edge"/>
          <c:yMode val="edge"/>
          <c:x val="6.2441773408071187E-2"/>
          <c:y val="4.0207611821245604E-2"/>
          <c:w val="0.24417529302857685"/>
          <c:h val="0.43839267082519401"/>
        </c:manualLayout>
      </c:layout>
      <c:overlay val="0"/>
      <c:txPr>
        <a:bodyPr/>
        <a:lstStyle/>
        <a:p>
          <a:pPr>
            <a:defRPr sz="118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89" l="0.70000000000000062" r="0.70000000000000062" t="0.75000000000000089"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1696606786427148E-2"/>
          <c:y val="2.1996076641979931E-2"/>
          <c:w val="0.90364731953416"/>
          <c:h val="0.83601109861267342"/>
        </c:manualLayout>
      </c:layout>
      <c:scatterChart>
        <c:scatterStyle val="smoothMarker"/>
        <c:varyColors val="0"/>
        <c:ser>
          <c:idx val="0"/>
          <c:order val="0"/>
          <c:tx>
            <c:strRef>
              <c:f>'Sieves 0.075-9.5'!$B$12</c:f>
              <c:strCache>
                <c:ptCount val="1"/>
                <c:pt idx="0">
                  <c:v>% passing</c:v>
                </c:pt>
              </c:strCache>
            </c:strRef>
          </c:tx>
          <c:spPr>
            <a:ln w="0">
              <a:solidFill>
                <a:srgbClr val="DCE6F2">
                  <a:alpha val="0"/>
                </a:srgbClr>
              </a:solidFill>
              <a:prstDash val="sysDot"/>
            </a:ln>
          </c:spPr>
          <c:marker>
            <c:symbol val="diamond"/>
            <c:size val="2"/>
            <c:spPr>
              <a:solidFill>
                <a:schemeClr val="tx1"/>
              </a:solidFill>
              <a:ln w="0">
                <a:solidFill>
                  <a:srgbClr val="DCE6F2">
                    <a:alpha val="0"/>
                  </a:srgbClr>
                </a:solidFill>
              </a:ln>
            </c:spPr>
          </c:marker>
          <c:trendline>
            <c:spPr>
              <a:ln w="28575">
                <a:noFill/>
              </a:ln>
            </c:spPr>
            <c:trendlineType val="poly"/>
            <c:order val="3"/>
            <c:intercept val="0"/>
            <c:dispRSqr val="0"/>
            <c:dispEq val="0"/>
          </c:trendline>
          <c:trendline>
            <c:spPr>
              <a:ln w="28575">
                <a:solidFill>
                  <a:srgbClr val="8CC0D2"/>
                </a:solidFill>
              </a:ln>
            </c:spPr>
            <c:trendlineType val="linear"/>
            <c:dispRSqr val="0"/>
            <c:dispEq val="0"/>
          </c:trendline>
          <c:xVal>
            <c:numRef>
              <c:f>'Sieves 0.075-9.5'!$A$13:$A$15</c:f>
              <c:numCache>
                <c:formatCode>General</c:formatCode>
                <c:ptCount val="3"/>
                <c:pt idx="0">
                  <c:v>7.4999999999999997E-2</c:v>
                </c:pt>
                <c:pt idx="1">
                  <c:v>0.15</c:v>
                </c:pt>
                <c:pt idx="2">
                  <c:v>0.3</c:v>
                </c:pt>
              </c:numCache>
            </c:numRef>
          </c:xVal>
          <c:yVal>
            <c:numRef>
              <c:f>'Sieves 0.075-9.5'!$B$13:$B$15</c:f>
              <c:numCache>
                <c:formatCode>General</c:formatCode>
                <c:ptCount val="3"/>
              </c:numCache>
            </c:numRef>
          </c:yVal>
          <c:smooth val="1"/>
          <c:extLst>
            <c:ext xmlns:c16="http://schemas.microsoft.com/office/drawing/2014/chart" uri="{C3380CC4-5D6E-409C-BE32-E72D297353CC}">
              <c16:uniqueId val="{00000001-AF14-4151-80A3-934B39794CF2}"/>
            </c:ext>
          </c:extLst>
        </c:ser>
        <c:ser>
          <c:idx val="1"/>
          <c:order val="1"/>
          <c:tx>
            <c:v>Limit for fines</c:v>
          </c:tx>
          <c:marker>
            <c:symbol val="none"/>
          </c:marker>
          <c:xVal>
            <c:numRef>
              <c:f>'Sieves 0.075-9.5'!$D$75:$D$77</c:f>
              <c:numCache>
                <c:formatCode>General</c:formatCode>
                <c:ptCount val="3"/>
                <c:pt idx="0">
                  <c:v>0.08</c:v>
                </c:pt>
                <c:pt idx="1">
                  <c:v>0.2</c:v>
                </c:pt>
                <c:pt idx="2">
                  <c:v>0.21</c:v>
                </c:pt>
              </c:numCache>
            </c:numRef>
          </c:xVal>
          <c:yVal>
            <c:numRef>
              <c:f>'Sieves 0.075-9.5'!$E$75:$E$77</c:f>
              <c:numCache>
                <c:formatCode>General</c:formatCode>
                <c:ptCount val="3"/>
                <c:pt idx="0">
                  <c:v>3</c:v>
                </c:pt>
                <c:pt idx="1">
                  <c:v>10</c:v>
                </c:pt>
                <c:pt idx="2">
                  <c:v>100</c:v>
                </c:pt>
              </c:numCache>
            </c:numRef>
          </c:yVal>
          <c:smooth val="0"/>
          <c:extLst>
            <c:ext xmlns:c16="http://schemas.microsoft.com/office/drawing/2014/chart" uri="{C3380CC4-5D6E-409C-BE32-E72D297353CC}">
              <c16:uniqueId val="{00000002-AF14-4151-80A3-934B39794CF2}"/>
            </c:ext>
          </c:extLst>
        </c:ser>
        <c:ser>
          <c:idx val="2"/>
          <c:order val="2"/>
          <c:tx>
            <c:v>Limit for coarse</c:v>
          </c:tx>
          <c:spPr>
            <a:ln>
              <a:solidFill>
                <a:schemeClr val="accent1">
                  <a:lumMod val="75000"/>
                </a:schemeClr>
              </a:solidFill>
            </a:ln>
          </c:spPr>
          <c:marker>
            <c:symbol val="none"/>
          </c:marker>
          <c:xVal>
            <c:numRef>
              <c:f>'Sieves 0.075-9.5'!$D$83:$D$86</c:f>
              <c:numCache>
                <c:formatCode>General</c:formatCode>
                <c:ptCount val="4"/>
                <c:pt idx="0">
                  <c:v>0.49</c:v>
                </c:pt>
                <c:pt idx="1">
                  <c:v>0.5</c:v>
                </c:pt>
                <c:pt idx="2">
                  <c:v>2.5</c:v>
                </c:pt>
                <c:pt idx="3">
                  <c:v>10</c:v>
                </c:pt>
              </c:numCache>
            </c:numRef>
          </c:xVal>
          <c:yVal>
            <c:numRef>
              <c:f>'Sieves 0.075-9.5'!$E$83:$E$86</c:f>
              <c:numCache>
                <c:formatCode>General</c:formatCode>
                <c:ptCount val="4"/>
                <c:pt idx="0">
                  <c:v>0</c:v>
                </c:pt>
                <c:pt idx="1">
                  <c:v>10</c:v>
                </c:pt>
                <c:pt idx="2">
                  <c:v>80</c:v>
                </c:pt>
                <c:pt idx="3">
                  <c:v>81</c:v>
                </c:pt>
              </c:numCache>
            </c:numRef>
          </c:yVal>
          <c:smooth val="0"/>
          <c:extLst>
            <c:ext xmlns:c16="http://schemas.microsoft.com/office/drawing/2014/chart" uri="{C3380CC4-5D6E-409C-BE32-E72D297353CC}">
              <c16:uniqueId val="{00000003-AF14-4151-80A3-934B39794CF2}"/>
            </c:ext>
          </c:extLst>
        </c:ser>
        <c:ser>
          <c:idx val="3"/>
          <c:order val="3"/>
          <c:tx>
            <c:v>Q-2, r.22, Coarse</c:v>
          </c:tx>
          <c:marker>
            <c:symbol val="none"/>
          </c:marker>
          <c:xVal>
            <c:numRef>
              <c:f>'Sieves 0.075-9.5'!$D$93:$D$96</c:f>
              <c:numCache>
                <c:formatCode>General</c:formatCode>
                <c:ptCount val="4"/>
                <c:pt idx="0">
                  <c:v>0.99</c:v>
                </c:pt>
                <c:pt idx="1">
                  <c:v>1</c:v>
                </c:pt>
                <c:pt idx="2">
                  <c:v>2.5</c:v>
                </c:pt>
              </c:numCache>
            </c:numRef>
          </c:xVal>
          <c:yVal>
            <c:numRef>
              <c:f>'Sieves 0.075-9.5'!$E$93:$E$96</c:f>
              <c:numCache>
                <c:formatCode>General</c:formatCode>
                <c:ptCount val="4"/>
                <c:pt idx="0">
                  <c:v>0</c:v>
                </c:pt>
                <c:pt idx="1">
                  <c:v>10</c:v>
                </c:pt>
                <c:pt idx="2">
                  <c:v>80</c:v>
                </c:pt>
              </c:numCache>
            </c:numRef>
          </c:yVal>
          <c:smooth val="0"/>
          <c:extLst>
            <c:ext xmlns:c16="http://schemas.microsoft.com/office/drawing/2014/chart" uri="{C3380CC4-5D6E-409C-BE32-E72D297353CC}">
              <c16:uniqueId val="{00000004-AF14-4151-80A3-934B39794CF2}"/>
            </c:ext>
          </c:extLst>
        </c:ser>
        <c:ser>
          <c:idx val="4"/>
          <c:order val="4"/>
          <c:tx>
            <c:v>Limit for desired fines</c:v>
          </c:tx>
          <c:spPr>
            <a:ln>
              <a:solidFill>
                <a:srgbClr val="92D050"/>
              </a:solidFill>
            </a:ln>
          </c:spPr>
          <c:marker>
            <c:symbol val="none"/>
          </c:marker>
          <c:xVal>
            <c:numRef>
              <c:f>'Sieves 0.075-9.5'!$D$79:$D$81</c:f>
              <c:numCache>
                <c:formatCode>General</c:formatCode>
                <c:ptCount val="3"/>
                <c:pt idx="0">
                  <c:v>0.08</c:v>
                </c:pt>
                <c:pt idx="1">
                  <c:v>0.25</c:v>
                </c:pt>
                <c:pt idx="2">
                  <c:v>0.26</c:v>
                </c:pt>
              </c:numCache>
            </c:numRef>
          </c:xVal>
          <c:yVal>
            <c:numRef>
              <c:f>'Sieves 0.075-9.5'!$E$79:$E$81</c:f>
              <c:numCache>
                <c:formatCode>General</c:formatCode>
                <c:ptCount val="3"/>
                <c:pt idx="0">
                  <c:v>2</c:v>
                </c:pt>
                <c:pt idx="1">
                  <c:v>10</c:v>
                </c:pt>
                <c:pt idx="2">
                  <c:v>100</c:v>
                </c:pt>
              </c:numCache>
            </c:numRef>
          </c:yVal>
          <c:smooth val="0"/>
          <c:extLst>
            <c:ext xmlns:c16="http://schemas.microsoft.com/office/drawing/2014/chart" uri="{C3380CC4-5D6E-409C-BE32-E72D297353CC}">
              <c16:uniqueId val="{00000005-AF14-4151-80A3-934B39794CF2}"/>
            </c:ext>
          </c:extLst>
        </c:ser>
        <c:ser>
          <c:idx val="5"/>
          <c:order val="5"/>
          <c:tx>
            <c:v>Limit for desired coarses</c:v>
          </c:tx>
          <c:spPr>
            <a:ln>
              <a:solidFill>
                <a:schemeClr val="accent3">
                  <a:lumMod val="75000"/>
                </a:schemeClr>
              </a:solidFill>
            </a:ln>
          </c:spPr>
          <c:marker>
            <c:symbol val="none"/>
          </c:marker>
          <c:xVal>
            <c:numRef>
              <c:f>'Sieves 0.075-9.5'!$D$88:$D$91</c:f>
              <c:numCache>
                <c:formatCode>General</c:formatCode>
                <c:ptCount val="4"/>
                <c:pt idx="0">
                  <c:v>0.39</c:v>
                </c:pt>
                <c:pt idx="1">
                  <c:v>0.4</c:v>
                </c:pt>
                <c:pt idx="2">
                  <c:v>2.5</c:v>
                </c:pt>
                <c:pt idx="3">
                  <c:v>10</c:v>
                </c:pt>
              </c:numCache>
            </c:numRef>
          </c:xVal>
          <c:yVal>
            <c:numRef>
              <c:f>'Sieves 0.075-9.5'!$E$88:$E$91</c:f>
              <c:numCache>
                <c:formatCode>General</c:formatCode>
                <c:ptCount val="4"/>
                <c:pt idx="0">
                  <c:v>0</c:v>
                </c:pt>
                <c:pt idx="1">
                  <c:v>10</c:v>
                </c:pt>
                <c:pt idx="2">
                  <c:v>85</c:v>
                </c:pt>
                <c:pt idx="3">
                  <c:v>86</c:v>
                </c:pt>
              </c:numCache>
            </c:numRef>
          </c:yVal>
          <c:smooth val="0"/>
          <c:extLst>
            <c:ext xmlns:c16="http://schemas.microsoft.com/office/drawing/2014/chart" uri="{C3380CC4-5D6E-409C-BE32-E72D297353CC}">
              <c16:uniqueId val="{00000006-AF14-4151-80A3-934B39794CF2}"/>
            </c:ext>
          </c:extLst>
        </c:ser>
        <c:ser>
          <c:idx val="6"/>
          <c:order val="6"/>
          <c:tx>
            <c:v>D10</c:v>
          </c:tx>
          <c:spPr>
            <a:ln>
              <a:noFill/>
            </a:ln>
          </c:spPr>
          <c:marker>
            <c:symbol val="plus"/>
            <c:size val="10"/>
            <c:spPr>
              <a:ln w="25400">
                <a:solidFill>
                  <a:srgbClr val="FF0000"/>
                </a:solidFill>
              </a:ln>
            </c:spPr>
          </c:marker>
          <c:xVal>
            <c:numRef>
              <c:f>'Sieves 0.075-9.5'!$B$23</c:f>
              <c:numCache>
                <c:formatCode>General</c:formatCode>
                <c:ptCount val="1"/>
              </c:numCache>
            </c:numRef>
          </c:xVal>
          <c:yVal>
            <c:numRef>
              <c:f>'Sieves 0.075-9.5'!$H$91</c:f>
              <c:numCache>
                <c:formatCode>General</c:formatCode>
                <c:ptCount val="1"/>
                <c:pt idx="0">
                  <c:v>10</c:v>
                </c:pt>
              </c:numCache>
            </c:numRef>
          </c:yVal>
          <c:smooth val="1"/>
          <c:extLst>
            <c:ext xmlns:c16="http://schemas.microsoft.com/office/drawing/2014/chart" uri="{C3380CC4-5D6E-409C-BE32-E72D297353CC}">
              <c16:uniqueId val="{00000007-AF14-4151-80A3-934B39794CF2}"/>
            </c:ext>
          </c:extLst>
        </c:ser>
        <c:ser>
          <c:idx val="7"/>
          <c:order val="7"/>
          <c:tx>
            <c:v>D60</c:v>
          </c:tx>
          <c:spPr>
            <a:ln>
              <a:noFill/>
            </a:ln>
          </c:spPr>
          <c:marker>
            <c:symbol val="plus"/>
            <c:size val="10"/>
            <c:spPr>
              <a:ln w="25400">
                <a:solidFill>
                  <a:srgbClr val="0070C0"/>
                </a:solidFill>
              </a:ln>
            </c:spPr>
          </c:marker>
          <c:xVal>
            <c:numRef>
              <c:f>'Sieves 0.075-9.5'!$B$24</c:f>
              <c:numCache>
                <c:formatCode>General</c:formatCode>
                <c:ptCount val="1"/>
              </c:numCache>
            </c:numRef>
          </c:xVal>
          <c:yVal>
            <c:numRef>
              <c:f>'Sieves 0.075-9.5'!$H$92</c:f>
              <c:numCache>
                <c:formatCode>General</c:formatCode>
                <c:ptCount val="1"/>
                <c:pt idx="0">
                  <c:v>60</c:v>
                </c:pt>
              </c:numCache>
            </c:numRef>
          </c:yVal>
          <c:smooth val="1"/>
          <c:extLst>
            <c:ext xmlns:c16="http://schemas.microsoft.com/office/drawing/2014/chart" uri="{C3380CC4-5D6E-409C-BE32-E72D297353CC}">
              <c16:uniqueId val="{00000008-AF14-4151-80A3-934B39794CF2}"/>
            </c:ext>
          </c:extLst>
        </c:ser>
        <c:ser>
          <c:idx val="8"/>
          <c:order val="8"/>
          <c:tx>
            <c:v>% fine particules</c:v>
          </c:tx>
          <c:spPr>
            <a:ln>
              <a:noFill/>
            </a:ln>
          </c:spPr>
          <c:marker>
            <c:symbol val="plus"/>
            <c:size val="10"/>
            <c:spPr>
              <a:ln w="25400">
                <a:solidFill>
                  <a:schemeClr val="accent6">
                    <a:lumMod val="75000"/>
                  </a:schemeClr>
                </a:solidFill>
              </a:ln>
            </c:spPr>
          </c:marker>
          <c:xVal>
            <c:numRef>
              <c:f>'Sieves 0.075-9.5'!$H$95</c:f>
              <c:numCache>
                <c:formatCode>General</c:formatCode>
                <c:ptCount val="1"/>
                <c:pt idx="0">
                  <c:v>0.08</c:v>
                </c:pt>
              </c:numCache>
            </c:numRef>
          </c:xVal>
          <c:yVal>
            <c:numRef>
              <c:f>'Sieves 0.075-9.5'!$B$26</c:f>
              <c:numCache>
                <c:formatCode>0.00</c:formatCode>
                <c:ptCount val="1"/>
                <c:pt idx="0">
                  <c:v>0</c:v>
                </c:pt>
              </c:numCache>
            </c:numRef>
          </c:yVal>
          <c:smooth val="1"/>
          <c:extLst>
            <c:ext xmlns:c16="http://schemas.microsoft.com/office/drawing/2014/chart" uri="{C3380CC4-5D6E-409C-BE32-E72D297353CC}">
              <c16:uniqueId val="{00000009-AF14-4151-80A3-934B39794CF2}"/>
            </c:ext>
          </c:extLst>
        </c:ser>
        <c:ser>
          <c:idx val="9"/>
          <c:order val="9"/>
          <c:tx>
            <c:v>% particule &gt; 2,5 mm</c:v>
          </c:tx>
          <c:spPr>
            <a:ln>
              <a:noFill/>
            </a:ln>
          </c:spPr>
          <c:marker>
            <c:symbol val="plus"/>
            <c:size val="10"/>
            <c:spPr>
              <a:ln w="25400">
                <a:solidFill>
                  <a:srgbClr val="00B050"/>
                </a:solidFill>
              </a:ln>
            </c:spPr>
          </c:marker>
          <c:xVal>
            <c:numRef>
              <c:f>'Sieves 0.075-9.5'!$H$93</c:f>
              <c:numCache>
                <c:formatCode>General</c:formatCode>
                <c:ptCount val="1"/>
                <c:pt idx="0">
                  <c:v>2.5</c:v>
                </c:pt>
              </c:numCache>
            </c:numRef>
          </c:xVal>
          <c:yVal>
            <c:numRef>
              <c:f>'Sieves 0.075-9.5'!$H$94</c:f>
              <c:numCache>
                <c:formatCode>General</c:formatCode>
                <c:ptCount val="1"/>
                <c:pt idx="0">
                  <c:v>100</c:v>
                </c:pt>
              </c:numCache>
            </c:numRef>
          </c:yVal>
          <c:smooth val="1"/>
          <c:extLst>
            <c:ext xmlns:c16="http://schemas.microsoft.com/office/drawing/2014/chart" uri="{C3380CC4-5D6E-409C-BE32-E72D297353CC}">
              <c16:uniqueId val="{0000000A-AF14-4151-80A3-934B39794CF2}"/>
            </c:ext>
          </c:extLst>
        </c:ser>
        <c:ser>
          <c:idx val="10"/>
          <c:order val="10"/>
          <c:tx>
            <c:v>% passant all</c:v>
          </c:tx>
          <c:xVal>
            <c:numRef>
              <c:f>'Sieves 0.075-9.5'!$A$15:$A$20</c:f>
              <c:numCache>
                <c:formatCode>General</c:formatCode>
                <c:ptCount val="6"/>
                <c:pt idx="0">
                  <c:v>0.3</c:v>
                </c:pt>
                <c:pt idx="1">
                  <c:v>0.6</c:v>
                </c:pt>
                <c:pt idx="2">
                  <c:v>1.18</c:v>
                </c:pt>
                <c:pt idx="3">
                  <c:v>2.36</c:v>
                </c:pt>
                <c:pt idx="4">
                  <c:v>4.75</c:v>
                </c:pt>
                <c:pt idx="5">
                  <c:v>9.5</c:v>
                </c:pt>
              </c:numCache>
            </c:numRef>
          </c:xVal>
          <c:yVal>
            <c:numRef>
              <c:f>'Sieves 0.075-9.5'!$B$15:$B$20</c:f>
              <c:numCache>
                <c:formatCode>General</c:formatCode>
                <c:ptCount val="6"/>
              </c:numCache>
            </c:numRef>
          </c:yVal>
          <c:smooth val="1"/>
          <c:extLst>
            <c:ext xmlns:c16="http://schemas.microsoft.com/office/drawing/2014/chart" uri="{C3380CC4-5D6E-409C-BE32-E72D297353CC}">
              <c16:uniqueId val="{0000000B-AF14-4151-80A3-934B39794CF2}"/>
            </c:ext>
          </c:extLst>
        </c:ser>
        <c:dLbls>
          <c:showLegendKey val="0"/>
          <c:showVal val="0"/>
          <c:showCatName val="0"/>
          <c:showSerName val="0"/>
          <c:showPercent val="0"/>
          <c:showBubbleSize val="0"/>
        </c:dLbls>
        <c:axId val="680990056"/>
        <c:axId val="680991232"/>
      </c:scatterChart>
      <c:valAx>
        <c:axId val="680990056"/>
        <c:scaling>
          <c:logBase val="10"/>
          <c:orientation val="minMax"/>
          <c:max val="10"/>
          <c:min val="0.01"/>
        </c:scaling>
        <c:delete val="0"/>
        <c:axPos val="b"/>
        <c:majorGridlines/>
        <c:minorGridlines/>
        <c:title>
          <c:tx>
            <c:rich>
              <a:bodyPr/>
              <a:lstStyle/>
              <a:p>
                <a:pPr>
                  <a:defRPr sz="1200" b="1" i="0" u="none" strike="noStrike" baseline="0">
                    <a:solidFill>
                      <a:srgbClr val="000000"/>
                    </a:solidFill>
                    <a:latin typeface="Calibri"/>
                    <a:ea typeface="Calibri"/>
                    <a:cs typeface="Calibri"/>
                  </a:defRPr>
                </a:pPr>
                <a:r>
                  <a:rPr lang="fr-CA"/>
                  <a:t>(mm)</a:t>
                </a:r>
              </a:p>
            </c:rich>
          </c:tx>
          <c:layout>
            <c:manualLayout>
              <c:xMode val="edge"/>
              <c:yMode val="edge"/>
              <c:x val="0.45876976755151111"/>
              <c:y val="0.89671270063204711"/>
            </c:manualLayout>
          </c:layout>
          <c:overlay val="0"/>
          <c:spPr>
            <a:noFill/>
            <a:ln w="25400">
              <a:noFill/>
            </a:ln>
          </c:spPr>
        </c:title>
        <c:numFmt formatCode="General" sourceLinked="1"/>
        <c:majorTickMark val="out"/>
        <c:minorTickMark val="out"/>
        <c:tickLblPos val="nextTo"/>
        <c:txPr>
          <a:bodyPr rot="0" vert="horz"/>
          <a:lstStyle/>
          <a:p>
            <a:pPr>
              <a:defRPr sz="1100" b="0" i="0" u="none" strike="noStrike" baseline="0">
                <a:solidFill>
                  <a:srgbClr val="000000"/>
                </a:solidFill>
                <a:latin typeface="Calibri"/>
                <a:ea typeface="Calibri"/>
                <a:cs typeface="Calibri"/>
              </a:defRPr>
            </a:pPr>
            <a:endParaRPr lang="en-US"/>
          </a:p>
        </c:txPr>
        <c:crossAx val="680991232"/>
        <c:crosses val="autoZero"/>
        <c:crossBetween val="midCat"/>
      </c:valAx>
      <c:valAx>
        <c:axId val="680991232"/>
        <c:scaling>
          <c:orientation val="minMax"/>
          <c:max val="100"/>
          <c:min val="0"/>
        </c:scaling>
        <c:delete val="0"/>
        <c:axPos val="r"/>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80990056"/>
        <c:crosses val="max"/>
        <c:crossBetween val="midCat"/>
        <c:majorUnit val="10"/>
      </c:valAx>
      <c:spPr>
        <a:solidFill>
          <a:schemeClr val="bg1">
            <a:lumMod val="85000"/>
          </a:schemeClr>
        </a:solidFill>
        <a:ln>
          <a:solidFill>
            <a:schemeClr val="bg1"/>
          </a:solidFill>
        </a:ln>
      </c:spPr>
    </c:plotArea>
    <c:legend>
      <c:legendPos val="r"/>
      <c:layout>
        <c:manualLayout>
          <c:xMode val="edge"/>
          <c:yMode val="edge"/>
          <c:x val="6.3993941887931532E-2"/>
          <c:y val="4.9733475127877464E-4"/>
          <c:w val="0.25618805578407172"/>
          <c:h val="0.50400164531672342"/>
        </c:manualLayout>
      </c:layout>
      <c:overlay val="0"/>
      <c:txPr>
        <a:bodyPr/>
        <a:lstStyle/>
        <a:p>
          <a:pPr>
            <a:defRPr sz="118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89" l="0.70000000000000062" r="0.70000000000000062" t="0.75000000000000089"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1696606786427162E-2"/>
          <c:y val="2.1996076641979945E-2"/>
          <c:w val="0.90364731953416022"/>
          <c:h val="0.83601109861267364"/>
        </c:manualLayout>
      </c:layout>
      <c:scatterChart>
        <c:scatterStyle val="smoothMarker"/>
        <c:varyColors val="0"/>
        <c:ser>
          <c:idx val="0"/>
          <c:order val="0"/>
          <c:tx>
            <c:strRef>
              <c:f>'Sieves 0.075-9.5 + 0.2 mm '!$B$12</c:f>
              <c:strCache>
                <c:ptCount val="1"/>
                <c:pt idx="0">
                  <c:v>% passing</c:v>
                </c:pt>
              </c:strCache>
            </c:strRef>
          </c:tx>
          <c:spPr>
            <a:ln>
              <a:solidFill>
                <a:schemeClr val="tx1"/>
              </a:solidFill>
            </a:ln>
          </c:spPr>
          <c:marker>
            <c:symbol val="diamond"/>
            <c:size val="7"/>
            <c:spPr>
              <a:solidFill>
                <a:schemeClr val="tx1"/>
              </a:solidFill>
            </c:spPr>
          </c:marker>
          <c:xVal>
            <c:numRef>
              <c:f>'Sieves 0.075-9.5 + 0.2 mm '!$A$13:$A$21</c:f>
              <c:numCache>
                <c:formatCode>General</c:formatCode>
                <c:ptCount val="9"/>
                <c:pt idx="0">
                  <c:v>7.4999999999999997E-2</c:v>
                </c:pt>
                <c:pt idx="1">
                  <c:v>0.15</c:v>
                </c:pt>
                <c:pt idx="2">
                  <c:v>0.2</c:v>
                </c:pt>
                <c:pt idx="3">
                  <c:v>0.3</c:v>
                </c:pt>
                <c:pt idx="4">
                  <c:v>0.6</c:v>
                </c:pt>
                <c:pt idx="5">
                  <c:v>1.18</c:v>
                </c:pt>
                <c:pt idx="6">
                  <c:v>2.36</c:v>
                </c:pt>
                <c:pt idx="7">
                  <c:v>4.75</c:v>
                </c:pt>
                <c:pt idx="8">
                  <c:v>9.5</c:v>
                </c:pt>
              </c:numCache>
            </c:numRef>
          </c:xVal>
          <c:yVal>
            <c:numRef>
              <c:f>'Sieves 0.075-9.5 + 0.2 mm '!$B$13:$B$21</c:f>
              <c:numCache>
                <c:formatCode>General</c:formatCode>
                <c:ptCount val="9"/>
              </c:numCache>
            </c:numRef>
          </c:yVal>
          <c:smooth val="1"/>
          <c:extLst>
            <c:ext xmlns:c16="http://schemas.microsoft.com/office/drawing/2014/chart" uri="{C3380CC4-5D6E-409C-BE32-E72D297353CC}">
              <c16:uniqueId val="{00000000-DA47-4AA9-AE35-A8282ACB419C}"/>
            </c:ext>
          </c:extLst>
        </c:ser>
        <c:ser>
          <c:idx val="1"/>
          <c:order val="1"/>
          <c:tx>
            <c:v>Maximum acceptable fine sand</c:v>
          </c:tx>
          <c:marker>
            <c:symbol val="none"/>
          </c:marker>
          <c:xVal>
            <c:numRef>
              <c:f>'Sieves 0.075-9.5 + 0.2 mm '!$D$78:$D$80</c:f>
              <c:numCache>
                <c:formatCode>General</c:formatCode>
                <c:ptCount val="3"/>
                <c:pt idx="0">
                  <c:v>0.08</c:v>
                </c:pt>
                <c:pt idx="1">
                  <c:v>0.2</c:v>
                </c:pt>
                <c:pt idx="2">
                  <c:v>0.21</c:v>
                </c:pt>
              </c:numCache>
            </c:numRef>
          </c:xVal>
          <c:yVal>
            <c:numRef>
              <c:f>'Sieves 0.075-9.5 + 0.2 mm '!$E$78:$E$80</c:f>
              <c:numCache>
                <c:formatCode>General</c:formatCode>
                <c:ptCount val="3"/>
                <c:pt idx="0">
                  <c:v>3</c:v>
                </c:pt>
                <c:pt idx="1">
                  <c:v>10</c:v>
                </c:pt>
                <c:pt idx="2">
                  <c:v>100</c:v>
                </c:pt>
              </c:numCache>
            </c:numRef>
          </c:yVal>
          <c:smooth val="0"/>
          <c:extLst>
            <c:ext xmlns:c16="http://schemas.microsoft.com/office/drawing/2014/chart" uri="{C3380CC4-5D6E-409C-BE32-E72D297353CC}">
              <c16:uniqueId val="{00000001-DA47-4AA9-AE35-A8282ACB419C}"/>
            </c:ext>
          </c:extLst>
        </c:ser>
        <c:ser>
          <c:idx val="2"/>
          <c:order val="2"/>
          <c:tx>
            <c:v>Maximum acceptable coarse sand</c:v>
          </c:tx>
          <c:spPr>
            <a:ln>
              <a:solidFill>
                <a:schemeClr val="accent1">
                  <a:lumMod val="75000"/>
                </a:schemeClr>
              </a:solidFill>
            </a:ln>
          </c:spPr>
          <c:marker>
            <c:symbol val="none"/>
          </c:marker>
          <c:xVal>
            <c:numRef>
              <c:f>'Sieves 0.075-9.5 + 0.2 mm '!$D$86:$D$89</c:f>
              <c:numCache>
                <c:formatCode>General</c:formatCode>
                <c:ptCount val="4"/>
                <c:pt idx="0">
                  <c:v>0.49</c:v>
                </c:pt>
                <c:pt idx="1">
                  <c:v>0.5</c:v>
                </c:pt>
                <c:pt idx="2">
                  <c:v>2.5</c:v>
                </c:pt>
                <c:pt idx="3">
                  <c:v>10</c:v>
                </c:pt>
              </c:numCache>
            </c:numRef>
          </c:xVal>
          <c:yVal>
            <c:numRef>
              <c:f>'Sieves 0.075-9.5 + 0.2 mm '!$E$86:$E$89</c:f>
              <c:numCache>
                <c:formatCode>General</c:formatCode>
                <c:ptCount val="4"/>
                <c:pt idx="0">
                  <c:v>0</c:v>
                </c:pt>
                <c:pt idx="1">
                  <c:v>10</c:v>
                </c:pt>
                <c:pt idx="2">
                  <c:v>80</c:v>
                </c:pt>
                <c:pt idx="3">
                  <c:v>81</c:v>
                </c:pt>
              </c:numCache>
            </c:numRef>
          </c:yVal>
          <c:smooth val="0"/>
          <c:extLst>
            <c:ext xmlns:c16="http://schemas.microsoft.com/office/drawing/2014/chart" uri="{C3380CC4-5D6E-409C-BE32-E72D297353CC}">
              <c16:uniqueId val="{00000002-DA47-4AA9-AE35-A8282ACB419C}"/>
            </c:ext>
          </c:extLst>
        </c:ser>
        <c:ser>
          <c:idx val="4"/>
          <c:order val="3"/>
          <c:tx>
            <c:v>Maximum fine sand target</c:v>
          </c:tx>
          <c:spPr>
            <a:ln>
              <a:solidFill>
                <a:srgbClr val="92D050"/>
              </a:solidFill>
            </a:ln>
          </c:spPr>
          <c:marker>
            <c:symbol val="none"/>
          </c:marker>
          <c:xVal>
            <c:numRef>
              <c:f>'Sieves 0.075-9.5 + 0.2 mm '!$D$82:$D$84</c:f>
              <c:numCache>
                <c:formatCode>General</c:formatCode>
                <c:ptCount val="3"/>
                <c:pt idx="0">
                  <c:v>0.08</c:v>
                </c:pt>
                <c:pt idx="1">
                  <c:v>0.25</c:v>
                </c:pt>
                <c:pt idx="2">
                  <c:v>0.26</c:v>
                </c:pt>
              </c:numCache>
            </c:numRef>
          </c:xVal>
          <c:yVal>
            <c:numRef>
              <c:f>'Sieves 0.075-9.5 + 0.2 mm '!$E$82:$E$84</c:f>
              <c:numCache>
                <c:formatCode>General</c:formatCode>
                <c:ptCount val="3"/>
                <c:pt idx="0">
                  <c:v>2</c:v>
                </c:pt>
                <c:pt idx="1">
                  <c:v>10</c:v>
                </c:pt>
                <c:pt idx="2">
                  <c:v>100</c:v>
                </c:pt>
              </c:numCache>
            </c:numRef>
          </c:yVal>
          <c:smooth val="0"/>
          <c:extLst>
            <c:ext xmlns:c16="http://schemas.microsoft.com/office/drawing/2014/chart" uri="{C3380CC4-5D6E-409C-BE32-E72D297353CC}">
              <c16:uniqueId val="{00000003-DA47-4AA9-AE35-A8282ACB419C}"/>
            </c:ext>
          </c:extLst>
        </c:ser>
        <c:ser>
          <c:idx val="5"/>
          <c:order val="4"/>
          <c:tx>
            <c:v>Maximum coarse sand target</c:v>
          </c:tx>
          <c:spPr>
            <a:ln>
              <a:solidFill>
                <a:schemeClr val="accent3">
                  <a:lumMod val="75000"/>
                </a:schemeClr>
              </a:solidFill>
            </a:ln>
          </c:spPr>
          <c:marker>
            <c:symbol val="none"/>
          </c:marker>
          <c:xVal>
            <c:numRef>
              <c:f>'Sieves 0.075-9.5 + 0.2 mm '!$D$91:$D$94</c:f>
              <c:numCache>
                <c:formatCode>General</c:formatCode>
                <c:ptCount val="4"/>
                <c:pt idx="0">
                  <c:v>0.39</c:v>
                </c:pt>
                <c:pt idx="1">
                  <c:v>0.4</c:v>
                </c:pt>
                <c:pt idx="2">
                  <c:v>2.5</c:v>
                </c:pt>
                <c:pt idx="3">
                  <c:v>10</c:v>
                </c:pt>
              </c:numCache>
            </c:numRef>
          </c:xVal>
          <c:yVal>
            <c:numRef>
              <c:f>'Sieves 0.075-9.5 + 0.2 mm '!$E$91:$E$94</c:f>
              <c:numCache>
                <c:formatCode>General</c:formatCode>
                <c:ptCount val="4"/>
                <c:pt idx="0">
                  <c:v>0</c:v>
                </c:pt>
                <c:pt idx="1">
                  <c:v>10</c:v>
                </c:pt>
                <c:pt idx="2">
                  <c:v>85</c:v>
                </c:pt>
                <c:pt idx="3">
                  <c:v>86</c:v>
                </c:pt>
              </c:numCache>
            </c:numRef>
          </c:yVal>
          <c:smooth val="0"/>
          <c:extLst>
            <c:ext xmlns:c16="http://schemas.microsoft.com/office/drawing/2014/chart" uri="{C3380CC4-5D6E-409C-BE32-E72D297353CC}">
              <c16:uniqueId val="{00000004-DA47-4AA9-AE35-A8282ACB419C}"/>
            </c:ext>
          </c:extLst>
        </c:ser>
        <c:ser>
          <c:idx val="6"/>
          <c:order val="5"/>
          <c:tx>
            <c:v>D10</c:v>
          </c:tx>
          <c:spPr>
            <a:ln>
              <a:noFill/>
            </a:ln>
          </c:spPr>
          <c:marker>
            <c:symbol val="plus"/>
            <c:size val="10"/>
            <c:spPr>
              <a:ln w="25400">
                <a:solidFill>
                  <a:srgbClr val="FF0000"/>
                </a:solidFill>
              </a:ln>
            </c:spPr>
          </c:marker>
          <c:xVal>
            <c:numRef>
              <c:f>'Sieves 0.075-9.5 + 0.2 mm '!$B$24</c:f>
              <c:numCache>
                <c:formatCode>General</c:formatCode>
                <c:ptCount val="1"/>
              </c:numCache>
            </c:numRef>
          </c:xVal>
          <c:yVal>
            <c:numRef>
              <c:f>'Sieves 0.075-9.5 + 0.2 mm '!$H$94</c:f>
              <c:numCache>
                <c:formatCode>General</c:formatCode>
                <c:ptCount val="1"/>
                <c:pt idx="0">
                  <c:v>10</c:v>
                </c:pt>
              </c:numCache>
            </c:numRef>
          </c:yVal>
          <c:smooth val="1"/>
          <c:extLst>
            <c:ext xmlns:c16="http://schemas.microsoft.com/office/drawing/2014/chart" uri="{C3380CC4-5D6E-409C-BE32-E72D297353CC}">
              <c16:uniqueId val="{00000005-DA47-4AA9-AE35-A8282ACB419C}"/>
            </c:ext>
          </c:extLst>
        </c:ser>
        <c:ser>
          <c:idx val="7"/>
          <c:order val="6"/>
          <c:tx>
            <c:v>D60</c:v>
          </c:tx>
          <c:spPr>
            <a:ln>
              <a:noFill/>
            </a:ln>
          </c:spPr>
          <c:marker>
            <c:symbol val="plus"/>
            <c:size val="10"/>
            <c:spPr>
              <a:ln w="25400">
                <a:solidFill>
                  <a:srgbClr val="0070C0"/>
                </a:solidFill>
              </a:ln>
            </c:spPr>
          </c:marker>
          <c:xVal>
            <c:numRef>
              <c:f>'Sieves 0.075-9.5 + 0.2 mm '!$B$25</c:f>
              <c:numCache>
                <c:formatCode>General</c:formatCode>
                <c:ptCount val="1"/>
              </c:numCache>
            </c:numRef>
          </c:xVal>
          <c:yVal>
            <c:numRef>
              <c:f>'Sieves 0.075-9.5 + 0.2 mm '!$H$95</c:f>
              <c:numCache>
                <c:formatCode>General</c:formatCode>
                <c:ptCount val="1"/>
                <c:pt idx="0">
                  <c:v>60</c:v>
                </c:pt>
              </c:numCache>
            </c:numRef>
          </c:yVal>
          <c:smooth val="1"/>
          <c:extLst>
            <c:ext xmlns:c16="http://schemas.microsoft.com/office/drawing/2014/chart" uri="{C3380CC4-5D6E-409C-BE32-E72D297353CC}">
              <c16:uniqueId val="{00000006-DA47-4AA9-AE35-A8282ACB419C}"/>
            </c:ext>
          </c:extLst>
        </c:ser>
        <c:ser>
          <c:idx val="8"/>
          <c:order val="7"/>
          <c:tx>
            <c:v>% fine particles</c:v>
          </c:tx>
          <c:spPr>
            <a:ln>
              <a:noFill/>
            </a:ln>
          </c:spPr>
          <c:marker>
            <c:symbol val="plus"/>
            <c:size val="10"/>
            <c:spPr>
              <a:ln w="25400">
                <a:solidFill>
                  <a:schemeClr val="accent6">
                    <a:lumMod val="75000"/>
                  </a:schemeClr>
                </a:solidFill>
              </a:ln>
            </c:spPr>
          </c:marker>
          <c:xVal>
            <c:numRef>
              <c:f>'Sieves 0.075-9.5 + 0.2 mm '!$H$98</c:f>
              <c:numCache>
                <c:formatCode>General</c:formatCode>
                <c:ptCount val="1"/>
                <c:pt idx="0">
                  <c:v>0.08</c:v>
                </c:pt>
              </c:numCache>
            </c:numRef>
          </c:xVal>
          <c:yVal>
            <c:numRef>
              <c:f>'Sieves 0.075-9.5 + 0.2 mm '!$B$27</c:f>
              <c:numCache>
                <c:formatCode>0.00</c:formatCode>
                <c:ptCount val="1"/>
                <c:pt idx="0">
                  <c:v>0</c:v>
                </c:pt>
              </c:numCache>
            </c:numRef>
          </c:yVal>
          <c:smooth val="1"/>
          <c:extLst>
            <c:ext xmlns:c16="http://schemas.microsoft.com/office/drawing/2014/chart" uri="{C3380CC4-5D6E-409C-BE32-E72D297353CC}">
              <c16:uniqueId val="{00000007-DA47-4AA9-AE35-A8282ACB419C}"/>
            </c:ext>
          </c:extLst>
        </c:ser>
        <c:ser>
          <c:idx val="9"/>
          <c:order val="8"/>
          <c:tx>
            <c:v>% particles &gt; 2.5 mm</c:v>
          </c:tx>
          <c:spPr>
            <a:ln>
              <a:noFill/>
            </a:ln>
          </c:spPr>
          <c:marker>
            <c:symbol val="plus"/>
            <c:size val="10"/>
            <c:spPr>
              <a:ln w="25400">
                <a:solidFill>
                  <a:srgbClr val="00B050"/>
                </a:solidFill>
              </a:ln>
            </c:spPr>
          </c:marker>
          <c:xVal>
            <c:numRef>
              <c:f>'Sieves 0.075-9.5 + 0.2 mm '!$H$96</c:f>
              <c:numCache>
                <c:formatCode>General</c:formatCode>
                <c:ptCount val="1"/>
                <c:pt idx="0">
                  <c:v>2.5</c:v>
                </c:pt>
              </c:numCache>
            </c:numRef>
          </c:xVal>
          <c:yVal>
            <c:numRef>
              <c:f>'Sieves 0.075-9.5 + 0.2 mm '!$H$97</c:f>
              <c:numCache>
                <c:formatCode>General</c:formatCode>
                <c:ptCount val="1"/>
                <c:pt idx="0">
                  <c:v>100</c:v>
                </c:pt>
              </c:numCache>
            </c:numRef>
          </c:yVal>
          <c:smooth val="1"/>
          <c:extLst>
            <c:ext xmlns:c16="http://schemas.microsoft.com/office/drawing/2014/chart" uri="{C3380CC4-5D6E-409C-BE32-E72D297353CC}">
              <c16:uniqueId val="{00000008-DA47-4AA9-AE35-A8282ACB419C}"/>
            </c:ext>
          </c:extLst>
        </c:ser>
        <c:dLbls>
          <c:showLegendKey val="0"/>
          <c:showVal val="0"/>
          <c:showCatName val="0"/>
          <c:showSerName val="0"/>
          <c:showPercent val="0"/>
          <c:showBubbleSize val="0"/>
        </c:dLbls>
        <c:axId val="680988880"/>
        <c:axId val="680990448"/>
      </c:scatterChart>
      <c:valAx>
        <c:axId val="680988880"/>
        <c:scaling>
          <c:logBase val="10"/>
          <c:orientation val="minMax"/>
          <c:max val="10"/>
          <c:min val="0.01"/>
        </c:scaling>
        <c:delete val="0"/>
        <c:axPos val="b"/>
        <c:majorGridlines/>
        <c:minorGridlines/>
        <c:title>
          <c:tx>
            <c:rich>
              <a:bodyPr/>
              <a:lstStyle/>
              <a:p>
                <a:pPr>
                  <a:defRPr sz="1200" b="1" i="0" u="none" strike="noStrike" baseline="0">
                    <a:solidFill>
                      <a:srgbClr val="000000"/>
                    </a:solidFill>
                    <a:latin typeface="Calibri"/>
                    <a:ea typeface="Calibri"/>
                    <a:cs typeface="Calibri"/>
                  </a:defRPr>
                </a:pPr>
                <a:r>
                  <a:rPr lang="fr-FR"/>
                  <a:t>(mm)</a:t>
                </a:r>
              </a:p>
            </c:rich>
          </c:tx>
          <c:layout>
            <c:manualLayout>
              <c:xMode val="edge"/>
              <c:yMode val="edge"/>
              <c:x val="0.45876976755151111"/>
              <c:y val="0.89671270063204711"/>
            </c:manualLayout>
          </c:layout>
          <c:overlay val="0"/>
          <c:spPr>
            <a:noFill/>
            <a:ln w="25400">
              <a:noFill/>
            </a:ln>
          </c:spPr>
        </c:title>
        <c:numFmt formatCode="General" sourceLinked="1"/>
        <c:majorTickMark val="out"/>
        <c:minorTickMark val="out"/>
        <c:tickLblPos val="nextTo"/>
        <c:txPr>
          <a:bodyPr rot="0" vert="horz"/>
          <a:lstStyle/>
          <a:p>
            <a:pPr>
              <a:defRPr sz="1100" b="0" i="0" u="none" strike="noStrike" baseline="0">
                <a:solidFill>
                  <a:srgbClr val="000000"/>
                </a:solidFill>
                <a:latin typeface="Calibri"/>
                <a:ea typeface="Calibri"/>
                <a:cs typeface="Calibri"/>
              </a:defRPr>
            </a:pPr>
            <a:endParaRPr lang="fr-FR"/>
          </a:p>
        </c:txPr>
        <c:crossAx val="680990448"/>
        <c:crosses val="autoZero"/>
        <c:crossBetween val="midCat"/>
      </c:valAx>
      <c:valAx>
        <c:axId val="680990448"/>
        <c:scaling>
          <c:orientation val="minMax"/>
          <c:max val="100"/>
          <c:min val="0"/>
        </c:scaling>
        <c:delete val="0"/>
        <c:axPos val="r"/>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680988880"/>
        <c:crosses val="max"/>
        <c:crossBetween val="midCat"/>
        <c:majorUnit val="10"/>
      </c:valAx>
      <c:spPr>
        <a:solidFill>
          <a:schemeClr val="bg1">
            <a:lumMod val="85000"/>
          </a:schemeClr>
        </a:solidFill>
      </c:spPr>
    </c:plotArea>
    <c:legend>
      <c:legendPos val="r"/>
      <c:layout>
        <c:manualLayout>
          <c:xMode val="edge"/>
          <c:yMode val="edge"/>
          <c:x val="6.1509806640786542E-2"/>
          <c:y val="4.2801651293584028E-2"/>
          <c:w val="0.24417529302857685"/>
          <c:h val="0.43839267082519401"/>
        </c:manualLayout>
      </c:layout>
      <c:overlay val="0"/>
      <c:txPr>
        <a:bodyPr/>
        <a:lstStyle/>
        <a:p>
          <a:pPr>
            <a:defRPr sz="118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111" l="0.70000000000000062" r="0.70000000000000062" t="0.750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1696606786427148E-2"/>
          <c:y val="2.1996076641979931E-2"/>
          <c:w val="0.90364731953416"/>
          <c:h val="0.83601109861267342"/>
        </c:manualLayout>
      </c:layout>
      <c:scatterChart>
        <c:scatterStyle val="smoothMarker"/>
        <c:varyColors val="0"/>
        <c:ser>
          <c:idx val="0"/>
          <c:order val="0"/>
          <c:tx>
            <c:strRef>
              <c:f>'Sieves 0.08-10'!$B$12</c:f>
              <c:strCache>
                <c:ptCount val="1"/>
                <c:pt idx="0">
                  <c:v>% passing</c:v>
                </c:pt>
              </c:strCache>
            </c:strRef>
          </c:tx>
          <c:spPr>
            <a:ln w="0">
              <a:solidFill>
                <a:srgbClr val="DCE6F2">
                  <a:alpha val="0"/>
                </a:srgbClr>
              </a:solidFill>
              <a:prstDash val="sysDot"/>
            </a:ln>
          </c:spPr>
          <c:marker>
            <c:symbol val="diamond"/>
            <c:size val="2"/>
            <c:spPr>
              <a:solidFill>
                <a:schemeClr val="tx1"/>
              </a:solidFill>
              <a:ln w="0">
                <a:solidFill>
                  <a:srgbClr val="DCE6F2">
                    <a:alpha val="0"/>
                  </a:srgbClr>
                </a:solidFill>
              </a:ln>
            </c:spPr>
          </c:marker>
          <c:trendline>
            <c:spPr>
              <a:ln w="28575">
                <a:noFill/>
              </a:ln>
            </c:spPr>
            <c:trendlineType val="poly"/>
            <c:order val="3"/>
            <c:intercept val="0"/>
            <c:dispRSqr val="0"/>
            <c:dispEq val="0"/>
          </c:trendline>
          <c:trendline>
            <c:spPr>
              <a:ln w="28575">
                <a:solidFill>
                  <a:srgbClr val="8CC0D2"/>
                </a:solidFill>
              </a:ln>
            </c:spPr>
            <c:trendlineType val="linear"/>
            <c:dispRSqr val="0"/>
            <c:dispEq val="0"/>
          </c:trendline>
          <c:xVal>
            <c:numRef>
              <c:f>'Sieves 0.08-10'!$A$13:$A$15</c:f>
              <c:numCache>
                <c:formatCode>General</c:formatCode>
                <c:ptCount val="3"/>
                <c:pt idx="0">
                  <c:v>0.08</c:v>
                </c:pt>
                <c:pt idx="1">
                  <c:v>0.16</c:v>
                </c:pt>
                <c:pt idx="2">
                  <c:v>0.315</c:v>
                </c:pt>
              </c:numCache>
            </c:numRef>
          </c:xVal>
          <c:yVal>
            <c:numRef>
              <c:f>'Sieves 0.08-10'!$B$13:$B$15</c:f>
              <c:numCache>
                <c:formatCode>General</c:formatCode>
                <c:ptCount val="3"/>
              </c:numCache>
            </c:numRef>
          </c:yVal>
          <c:smooth val="1"/>
          <c:extLst>
            <c:ext xmlns:c16="http://schemas.microsoft.com/office/drawing/2014/chart" uri="{C3380CC4-5D6E-409C-BE32-E72D297353CC}">
              <c16:uniqueId val="{00000002-F5D9-424C-B7D1-C45538438282}"/>
            </c:ext>
          </c:extLst>
        </c:ser>
        <c:ser>
          <c:idx val="1"/>
          <c:order val="1"/>
          <c:tx>
            <c:v>Limit for fines</c:v>
          </c:tx>
          <c:marker>
            <c:symbol val="none"/>
          </c:marker>
          <c:xVal>
            <c:numRef>
              <c:f>'Sieves 0.08-10'!$D$75:$D$77</c:f>
              <c:numCache>
                <c:formatCode>General</c:formatCode>
                <c:ptCount val="3"/>
                <c:pt idx="0">
                  <c:v>0.08</c:v>
                </c:pt>
                <c:pt idx="1">
                  <c:v>0.2</c:v>
                </c:pt>
                <c:pt idx="2">
                  <c:v>0.21</c:v>
                </c:pt>
              </c:numCache>
            </c:numRef>
          </c:xVal>
          <c:yVal>
            <c:numRef>
              <c:f>'Sieves 0.08-10'!$E$75:$E$77</c:f>
              <c:numCache>
                <c:formatCode>General</c:formatCode>
                <c:ptCount val="3"/>
                <c:pt idx="0">
                  <c:v>3</c:v>
                </c:pt>
                <c:pt idx="1">
                  <c:v>10</c:v>
                </c:pt>
                <c:pt idx="2">
                  <c:v>100</c:v>
                </c:pt>
              </c:numCache>
            </c:numRef>
          </c:yVal>
          <c:smooth val="0"/>
          <c:extLst>
            <c:ext xmlns:c16="http://schemas.microsoft.com/office/drawing/2014/chart" uri="{C3380CC4-5D6E-409C-BE32-E72D297353CC}">
              <c16:uniqueId val="{00000003-F5D9-424C-B7D1-C45538438282}"/>
            </c:ext>
          </c:extLst>
        </c:ser>
        <c:ser>
          <c:idx val="2"/>
          <c:order val="2"/>
          <c:tx>
            <c:v>Limit for coarse</c:v>
          </c:tx>
          <c:spPr>
            <a:ln>
              <a:solidFill>
                <a:schemeClr val="accent1">
                  <a:lumMod val="75000"/>
                </a:schemeClr>
              </a:solidFill>
            </a:ln>
          </c:spPr>
          <c:marker>
            <c:symbol val="none"/>
          </c:marker>
          <c:xVal>
            <c:numRef>
              <c:f>'Sieves 0.08-10'!$D$83:$D$86</c:f>
              <c:numCache>
                <c:formatCode>General</c:formatCode>
                <c:ptCount val="4"/>
                <c:pt idx="0">
                  <c:v>0.49</c:v>
                </c:pt>
                <c:pt idx="1">
                  <c:v>0.5</c:v>
                </c:pt>
                <c:pt idx="2">
                  <c:v>2.5</c:v>
                </c:pt>
                <c:pt idx="3">
                  <c:v>10</c:v>
                </c:pt>
              </c:numCache>
            </c:numRef>
          </c:xVal>
          <c:yVal>
            <c:numRef>
              <c:f>'Sieves 0.08-10'!$E$83:$E$86</c:f>
              <c:numCache>
                <c:formatCode>General</c:formatCode>
                <c:ptCount val="4"/>
                <c:pt idx="0">
                  <c:v>0</c:v>
                </c:pt>
                <c:pt idx="1">
                  <c:v>10</c:v>
                </c:pt>
                <c:pt idx="2">
                  <c:v>80</c:v>
                </c:pt>
                <c:pt idx="3">
                  <c:v>81</c:v>
                </c:pt>
              </c:numCache>
            </c:numRef>
          </c:yVal>
          <c:smooth val="0"/>
          <c:extLst>
            <c:ext xmlns:c16="http://schemas.microsoft.com/office/drawing/2014/chart" uri="{C3380CC4-5D6E-409C-BE32-E72D297353CC}">
              <c16:uniqueId val="{00000004-F5D9-424C-B7D1-C45538438282}"/>
            </c:ext>
          </c:extLst>
        </c:ser>
        <c:ser>
          <c:idx val="3"/>
          <c:order val="3"/>
          <c:tx>
            <c:v>Q-2, r.22, Coarse</c:v>
          </c:tx>
          <c:marker>
            <c:symbol val="none"/>
          </c:marker>
          <c:xVal>
            <c:numRef>
              <c:f>'Sieves 0.08-10'!$D$93:$D$96</c:f>
              <c:numCache>
                <c:formatCode>General</c:formatCode>
                <c:ptCount val="4"/>
                <c:pt idx="0">
                  <c:v>0.99</c:v>
                </c:pt>
                <c:pt idx="1">
                  <c:v>1</c:v>
                </c:pt>
                <c:pt idx="2">
                  <c:v>2.5</c:v>
                </c:pt>
              </c:numCache>
            </c:numRef>
          </c:xVal>
          <c:yVal>
            <c:numRef>
              <c:f>'Sieves 0.08-10'!$E$93:$E$96</c:f>
              <c:numCache>
                <c:formatCode>General</c:formatCode>
                <c:ptCount val="4"/>
                <c:pt idx="0">
                  <c:v>0</c:v>
                </c:pt>
                <c:pt idx="1">
                  <c:v>10</c:v>
                </c:pt>
                <c:pt idx="2">
                  <c:v>80</c:v>
                </c:pt>
              </c:numCache>
            </c:numRef>
          </c:yVal>
          <c:smooth val="0"/>
          <c:extLst>
            <c:ext xmlns:c16="http://schemas.microsoft.com/office/drawing/2014/chart" uri="{C3380CC4-5D6E-409C-BE32-E72D297353CC}">
              <c16:uniqueId val="{00000005-F5D9-424C-B7D1-C45538438282}"/>
            </c:ext>
          </c:extLst>
        </c:ser>
        <c:ser>
          <c:idx val="4"/>
          <c:order val="4"/>
          <c:tx>
            <c:v>Limit for desired fines</c:v>
          </c:tx>
          <c:spPr>
            <a:ln>
              <a:solidFill>
                <a:srgbClr val="92D050"/>
              </a:solidFill>
            </a:ln>
          </c:spPr>
          <c:marker>
            <c:symbol val="none"/>
          </c:marker>
          <c:xVal>
            <c:numRef>
              <c:f>'Sieves 0.08-10'!$D$79:$D$81</c:f>
              <c:numCache>
                <c:formatCode>General</c:formatCode>
                <c:ptCount val="3"/>
                <c:pt idx="0">
                  <c:v>0.08</c:v>
                </c:pt>
                <c:pt idx="1">
                  <c:v>0.25</c:v>
                </c:pt>
                <c:pt idx="2">
                  <c:v>0.26</c:v>
                </c:pt>
              </c:numCache>
            </c:numRef>
          </c:xVal>
          <c:yVal>
            <c:numRef>
              <c:f>'Sieves 0.08-10'!$E$79:$E$81</c:f>
              <c:numCache>
                <c:formatCode>General</c:formatCode>
                <c:ptCount val="3"/>
                <c:pt idx="0">
                  <c:v>2</c:v>
                </c:pt>
                <c:pt idx="1">
                  <c:v>10</c:v>
                </c:pt>
                <c:pt idx="2">
                  <c:v>100</c:v>
                </c:pt>
              </c:numCache>
            </c:numRef>
          </c:yVal>
          <c:smooth val="0"/>
          <c:extLst>
            <c:ext xmlns:c16="http://schemas.microsoft.com/office/drawing/2014/chart" uri="{C3380CC4-5D6E-409C-BE32-E72D297353CC}">
              <c16:uniqueId val="{00000006-F5D9-424C-B7D1-C45538438282}"/>
            </c:ext>
          </c:extLst>
        </c:ser>
        <c:ser>
          <c:idx val="5"/>
          <c:order val="5"/>
          <c:tx>
            <c:v>Limit for desired coarses</c:v>
          </c:tx>
          <c:spPr>
            <a:ln>
              <a:solidFill>
                <a:schemeClr val="accent3">
                  <a:lumMod val="75000"/>
                </a:schemeClr>
              </a:solidFill>
            </a:ln>
          </c:spPr>
          <c:marker>
            <c:symbol val="none"/>
          </c:marker>
          <c:xVal>
            <c:numRef>
              <c:f>'Sieves 0.08-10'!$D$88:$D$91</c:f>
              <c:numCache>
                <c:formatCode>General</c:formatCode>
                <c:ptCount val="4"/>
                <c:pt idx="0">
                  <c:v>0.39</c:v>
                </c:pt>
                <c:pt idx="1">
                  <c:v>0.4</c:v>
                </c:pt>
                <c:pt idx="2">
                  <c:v>2.5</c:v>
                </c:pt>
                <c:pt idx="3">
                  <c:v>10</c:v>
                </c:pt>
              </c:numCache>
            </c:numRef>
          </c:xVal>
          <c:yVal>
            <c:numRef>
              <c:f>'Sieves 0.08-10'!$E$88:$E$91</c:f>
              <c:numCache>
                <c:formatCode>General</c:formatCode>
                <c:ptCount val="4"/>
                <c:pt idx="0">
                  <c:v>0</c:v>
                </c:pt>
                <c:pt idx="1">
                  <c:v>10</c:v>
                </c:pt>
                <c:pt idx="2">
                  <c:v>85</c:v>
                </c:pt>
                <c:pt idx="3">
                  <c:v>86</c:v>
                </c:pt>
              </c:numCache>
            </c:numRef>
          </c:yVal>
          <c:smooth val="0"/>
          <c:extLst>
            <c:ext xmlns:c16="http://schemas.microsoft.com/office/drawing/2014/chart" uri="{C3380CC4-5D6E-409C-BE32-E72D297353CC}">
              <c16:uniqueId val="{00000007-F5D9-424C-B7D1-C45538438282}"/>
            </c:ext>
          </c:extLst>
        </c:ser>
        <c:ser>
          <c:idx val="6"/>
          <c:order val="6"/>
          <c:tx>
            <c:v>D10</c:v>
          </c:tx>
          <c:spPr>
            <a:ln>
              <a:noFill/>
            </a:ln>
          </c:spPr>
          <c:marker>
            <c:symbol val="plus"/>
            <c:size val="10"/>
            <c:spPr>
              <a:ln w="25400">
                <a:solidFill>
                  <a:srgbClr val="FF0000"/>
                </a:solidFill>
              </a:ln>
            </c:spPr>
          </c:marker>
          <c:xVal>
            <c:numRef>
              <c:f>'Sieves 0.08-10'!$B$23</c:f>
              <c:numCache>
                <c:formatCode>General</c:formatCode>
                <c:ptCount val="1"/>
              </c:numCache>
            </c:numRef>
          </c:xVal>
          <c:yVal>
            <c:numRef>
              <c:f>'Sieves 0.08-10'!$H$91</c:f>
              <c:numCache>
                <c:formatCode>General</c:formatCode>
                <c:ptCount val="1"/>
                <c:pt idx="0">
                  <c:v>10</c:v>
                </c:pt>
              </c:numCache>
            </c:numRef>
          </c:yVal>
          <c:smooth val="1"/>
          <c:extLst>
            <c:ext xmlns:c16="http://schemas.microsoft.com/office/drawing/2014/chart" uri="{C3380CC4-5D6E-409C-BE32-E72D297353CC}">
              <c16:uniqueId val="{00000008-F5D9-424C-B7D1-C45538438282}"/>
            </c:ext>
          </c:extLst>
        </c:ser>
        <c:ser>
          <c:idx val="7"/>
          <c:order val="7"/>
          <c:tx>
            <c:v>D60</c:v>
          </c:tx>
          <c:spPr>
            <a:ln>
              <a:noFill/>
            </a:ln>
          </c:spPr>
          <c:marker>
            <c:symbol val="plus"/>
            <c:size val="10"/>
            <c:spPr>
              <a:ln w="25400">
                <a:solidFill>
                  <a:srgbClr val="0070C0"/>
                </a:solidFill>
              </a:ln>
            </c:spPr>
          </c:marker>
          <c:xVal>
            <c:numRef>
              <c:f>'Sieves 0.08-10'!$B$24</c:f>
              <c:numCache>
                <c:formatCode>General</c:formatCode>
                <c:ptCount val="1"/>
              </c:numCache>
            </c:numRef>
          </c:xVal>
          <c:yVal>
            <c:numRef>
              <c:f>'Sieves 0.08-10'!$H$92</c:f>
              <c:numCache>
                <c:formatCode>General</c:formatCode>
                <c:ptCount val="1"/>
                <c:pt idx="0">
                  <c:v>60</c:v>
                </c:pt>
              </c:numCache>
            </c:numRef>
          </c:yVal>
          <c:smooth val="1"/>
          <c:extLst>
            <c:ext xmlns:c16="http://schemas.microsoft.com/office/drawing/2014/chart" uri="{C3380CC4-5D6E-409C-BE32-E72D297353CC}">
              <c16:uniqueId val="{00000009-F5D9-424C-B7D1-C45538438282}"/>
            </c:ext>
          </c:extLst>
        </c:ser>
        <c:ser>
          <c:idx val="8"/>
          <c:order val="8"/>
          <c:tx>
            <c:v>% fine particules</c:v>
          </c:tx>
          <c:spPr>
            <a:ln>
              <a:noFill/>
            </a:ln>
          </c:spPr>
          <c:marker>
            <c:symbol val="plus"/>
            <c:size val="10"/>
            <c:spPr>
              <a:ln w="25400">
                <a:solidFill>
                  <a:schemeClr val="accent6">
                    <a:lumMod val="75000"/>
                  </a:schemeClr>
                </a:solidFill>
              </a:ln>
            </c:spPr>
          </c:marker>
          <c:xVal>
            <c:numRef>
              <c:f>'Sieves 0.08-10'!$H$95</c:f>
              <c:numCache>
                <c:formatCode>General</c:formatCode>
                <c:ptCount val="1"/>
                <c:pt idx="0">
                  <c:v>0.08</c:v>
                </c:pt>
              </c:numCache>
            </c:numRef>
          </c:xVal>
          <c:yVal>
            <c:numRef>
              <c:f>'Sieves 0.08-10'!$B$26</c:f>
              <c:numCache>
                <c:formatCode>0.00</c:formatCode>
                <c:ptCount val="1"/>
                <c:pt idx="0">
                  <c:v>0</c:v>
                </c:pt>
              </c:numCache>
            </c:numRef>
          </c:yVal>
          <c:smooth val="1"/>
          <c:extLst>
            <c:ext xmlns:c16="http://schemas.microsoft.com/office/drawing/2014/chart" uri="{C3380CC4-5D6E-409C-BE32-E72D297353CC}">
              <c16:uniqueId val="{0000000A-F5D9-424C-B7D1-C45538438282}"/>
            </c:ext>
          </c:extLst>
        </c:ser>
        <c:ser>
          <c:idx val="9"/>
          <c:order val="9"/>
          <c:tx>
            <c:v>% particule &gt; 2,5 mm</c:v>
          </c:tx>
          <c:spPr>
            <a:ln>
              <a:noFill/>
            </a:ln>
          </c:spPr>
          <c:marker>
            <c:symbol val="plus"/>
            <c:size val="10"/>
            <c:spPr>
              <a:ln w="25400">
                <a:solidFill>
                  <a:srgbClr val="00B050"/>
                </a:solidFill>
              </a:ln>
            </c:spPr>
          </c:marker>
          <c:xVal>
            <c:numRef>
              <c:f>'Sieves 0.08-10'!$H$93</c:f>
              <c:numCache>
                <c:formatCode>General</c:formatCode>
                <c:ptCount val="1"/>
                <c:pt idx="0">
                  <c:v>2.5</c:v>
                </c:pt>
              </c:numCache>
            </c:numRef>
          </c:xVal>
          <c:yVal>
            <c:numRef>
              <c:f>'Sieves 0.08-10'!$H$94</c:f>
              <c:numCache>
                <c:formatCode>General</c:formatCode>
                <c:ptCount val="1"/>
                <c:pt idx="0">
                  <c:v>100</c:v>
                </c:pt>
              </c:numCache>
            </c:numRef>
          </c:yVal>
          <c:smooth val="1"/>
          <c:extLst>
            <c:ext xmlns:c16="http://schemas.microsoft.com/office/drawing/2014/chart" uri="{C3380CC4-5D6E-409C-BE32-E72D297353CC}">
              <c16:uniqueId val="{0000000B-F5D9-424C-B7D1-C45538438282}"/>
            </c:ext>
          </c:extLst>
        </c:ser>
        <c:ser>
          <c:idx val="10"/>
          <c:order val="10"/>
          <c:tx>
            <c:v>% passant all</c:v>
          </c:tx>
          <c:xVal>
            <c:numRef>
              <c:f>'Sieves 0.08-10'!$A$15:$A$20</c:f>
              <c:numCache>
                <c:formatCode>General</c:formatCode>
                <c:ptCount val="6"/>
                <c:pt idx="0">
                  <c:v>0.315</c:v>
                </c:pt>
                <c:pt idx="1">
                  <c:v>0.63</c:v>
                </c:pt>
                <c:pt idx="2">
                  <c:v>1.25</c:v>
                </c:pt>
                <c:pt idx="3">
                  <c:v>2.5</c:v>
                </c:pt>
                <c:pt idx="4">
                  <c:v>5</c:v>
                </c:pt>
                <c:pt idx="5">
                  <c:v>10</c:v>
                </c:pt>
              </c:numCache>
            </c:numRef>
          </c:xVal>
          <c:yVal>
            <c:numRef>
              <c:f>'Sieves 0.08-10'!$B$15:$B$20</c:f>
              <c:numCache>
                <c:formatCode>General</c:formatCode>
                <c:ptCount val="6"/>
              </c:numCache>
            </c:numRef>
          </c:yVal>
          <c:smooth val="1"/>
          <c:extLst>
            <c:ext xmlns:c16="http://schemas.microsoft.com/office/drawing/2014/chart" uri="{C3380CC4-5D6E-409C-BE32-E72D297353CC}">
              <c16:uniqueId val="{0000000C-F5D9-424C-B7D1-C45538438282}"/>
            </c:ext>
          </c:extLst>
        </c:ser>
        <c:dLbls>
          <c:showLegendKey val="0"/>
          <c:showVal val="0"/>
          <c:showCatName val="0"/>
          <c:showSerName val="0"/>
          <c:showPercent val="0"/>
          <c:showBubbleSize val="0"/>
        </c:dLbls>
        <c:axId val="680990056"/>
        <c:axId val="680991232"/>
      </c:scatterChart>
      <c:valAx>
        <c:axId val="680990056"/>
        <c:scaling>
          <c:logBase val="10"/>
          <c:orientation val="minMax"/>
          <c:max val="10"/>
          <c:min val="0.01"/>
        </c:scaling>
        <c:delete val="0"/>
        <c:axPos val="b"/>
        <c:majorGridlines/>
        <c:minorGridlines/>
        <c:title>
          <c:tx>
            <c:rich>
              <a:bodyPr/>
              <a:lstStyle/>
              <a:p>
                <a:pPr>
                  <a:defRPr sz="1200" b="1" i="0" u="none" strike="noStrike" baseline="0">
                    <a:solidFill>
                      <a:srgbClr val="000000"/>
                    </a:solidFill>
                    <a:latin typeface="Calibri"/>
                    <a:ea typeface="Calibri"/>
                    <a:cs typeface="Calibri"/>
                  </a:defRPr>
                </a:pPr>
                <a:r>
                  <a:rPr lang="fr-CA"/>
                  <a:t>(mm)</a:t>
                </a:r>
              </a:p>
            </c:rich>
          </c:tx>
          <c:layout>
            <c:manualLayout>
              <c:xMode val="edge"/>
              <c:yMode val="edge"/>
              <c:x val="0.45876976755151111"/>
              <c:y val="0.89671270063204711"/>
            </c:manualLayout>
          </c:layout>
          <c:overlay val="0"/>
          <c:spPr>
            <a:noFill/>
            <a:ln w="25400">
              <a:noFill/>
            </a:ln>
          </c:spPr>
        </c:title>
        <c:numFmt formatCode="General" sourceLinked="1"/>
        <c:majorTickMark val="out"/>
        <c:minorTickMark val="out"/>
        <c:tickLblPos val="nextTo"/>
        <c:txPr>
          <a:bodyPr rot="0" vert="horz"/>
          <a:lstStyle/>
          <a:p>
            <a:pPr>
              <a:defRPr sz="1100" b="0" i="0" u="none" strike="noStrike" baseline="0">
                <a:solidFill>
                  <a:srgbClr val="000000"/>
                </a:solidFill>
                <a:latin typeface="Calibri"/>
                <a:ea typeface="Calibri"/>
                <a:cs typeface="Calibri"/>
              </a:defRPr>
            </a:pPr>
            <a:endParaRPr lang="en-US"/>
          </a:p>
        </c:txPr>
        <c:crossAx val="680991232"/>
        <c:crosses val="autoZero"/>
        <c:crossBetween val="midCat"/>
      </c:valAx>
      <c:valAx>
        <c:axId val="680991232"/>
        <c:scaling>
          <c:orientation val="minMax"/>
          <c:max val="100"/>
          <c:min val="0"/>
        </c:scaling>
        <c:delete val="0"/>
        <c:axPos val="r"/>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80990056"/>
        <c:crosses val="max"/>
        <c:crossBetween val="midCat"/>
        <c:majorUnit val="10"/>
      </c:valAx>
      <c:spPr>
        <a:solidFill>
          <a:schemeClr val="bg1">
            <a:lumMod val="85000"/>
          </a:schemeClr>
        </a:solidFill>
        <a:ln>
          <a:solidFill>
            <a:schemeClr val="bg1"/>
          </a:solidFill>
        </a:ln>
      </c:spPr>
    </c:plotArea>
    <c:legend>
      <c:legendPos val="r"/>
      <c:layout>
        <c:manualLayout>
          <c:xMode val="edge"/>
          <c:yMode val="edge"/>
          <c:x val="6.3993941887931532E-2"/>
          <c:y val="4.9733475127877464E-4"/>
          <c:w val="0.25618805578407172"/>
          <c:h val="0.50400164531672342"/>
        </c:manualLayout>
      </c:layout>
      <c:overlay val="0"/>
      <c:txPr>
        <a:bodyPr/>
        <a:lstStyle/>
        <a:p>
          <a:pPr>
            <a:defRPr sz="118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89" l="0.70000000000000062" r="0.70000000000000062" t="0.75000000000000089"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1696606786427162E-2"/>
          <c:y val="2.1996076641979945E-2"/>
          <c:w val="0.90364731953416022"/>
          <c:h val="0.83601109861267364"/>
        </c:manualLayout>
      </c:layout>
      <c:scatterChart>
        <c:scatterStyle val="smoothMarker"/>
        <c:varyColors val="0"/>
        <c:ser>
          <c:idx val="0"/>
          <c:order val="0"/>
          <c:tx>
            <c:strRef>
              <c:f>'Sieves 0.08-10 + 0.2 mm  '!$B$12</c:f>
              <c:strCache>
                <c:ptCount val="1"/>
                <c:pt idx="0">
                  <c:v>% passing</c:v>
                </c:pt>
              </c:strCache>
            </c:strRef>
          </c:tx>
          <c:spPr>
            <a:ln>
              <a:solidFill>
                <a:schemeClr val="tx1"/>
              </a:solidFill>
            </a:ln>
          </c:spPr>
          <c:marker>
            <c:symbol val="diamond"/>
            <c:size val="7"/>
            <c:spPr>
              <a:solidFill>
                <a:schemeClr val="tx1"/>
              </a:solidFill>
            </c:spPr>
          </c:marker>
          <c:xVal>
            <c:numRef>
              <c:f>'Sieves 0.08-10 + 0.2 mm  '!$A$13:$A$21</c:f>
              <c:numCache>
                <c:formatCode>General</c:formatCode>
                <c:ptCount val="9"/>
                <c:pt idx="0">
                  <c:v>7.4999999999999997E-2</c:v>
                </c:pt>
                <c:pt idx="1">
                  <c:v>0.15</c:v>
                </c:pt>
                <c:pt idx="2">
                  <c:v>0.2</c:v>
                </c:pt>
                <c:pt idx="3">
                  <c:v>0.3</c:v>
                </c:pt>
                <c:pt idx="4">
                  <c:v>0.6</c:v>
                </c:pt>
                <c:pt idx="5">
                  <c:v>1.18</c:v>
                </c:pt>
                <c:pt idx="6">
                  <c:v>2.36</c:v>
                </c:pt>
                <c:pt idx="7">
                  <c:v>4.75</c:v>
                </c:pt>
                <c:pt idx="8">
                  <c:v>9.5</c:v>
                </c:pt>
              </c:numCache>
            </c:numRef>
          </c:xVal>
          <c:yVal>
            <c:numRef>
              <c:f>'Sieves 0.08-10 + 0.2 mm  '!$B$13:$B$21</c:f>
              <c:numCache>
                <c:formatCode>General</c:formatCode>
                <c:ptCount val="9"/>
              </c:numCache>
            </c:numRef>
          </c:yVal>
          <c:smooth val="1"/>
          <c:extLst>
            <c:ext xmlns:c16="http://schemas.microsoft.com/office/drawing/2014/chart" uri="{C3380CC4-5D6E-409C-BE32-E72D297353CC}">
              <c16:uniqueId val="{00000000-3D20-4716-A78D-6BE6D177E4CA}"/>
            </c:ext>
          </c:extLst>
        </c:ser>
        <c:ser>
          <c:idx val="1"/>
          <c:order val="1"/>
          <c:tx>
            <c:v>Maximum acceptable fine sand</c:v>
          </c:tx>
          <c:marker>
            <c:symbol val="none"/>
          </c:marker>
          <c:xVal>
            <c:numRef>
              <c:f>'Sieves 0.08-10 + 0.2 mm  '!$D$78:$D$80</c:f>
              <c:numCache>
                <c:formatCode>General</c:formatCode>
                <c:ptCount val="3"/>
                <c:pt idx="0">
                  <c:v>0.08</c:v>
                </c:pt>
                <c:pt idx="1">
                  <c:v>0.2</c:v>
                </c:pt>
                <c:pt idx="2">
                  <c:v>0.21</c:v>
                </c:pt>
              </c:numCache>
            </c:numRef>
          </c:xVal>
          <c:yVal>
            <c:numRef>
              <c:f>'Sieves 0.08-10 + 0.2 mm  '!$E$78:$E$80</c:f>
              <c:numCache>
                <c:formatCode>General</c:formatCode>
                <c:ptCount val="3"/>
                <c:pt idx="0">
                  <c:v>3</c:v>
                </c:pt>
                <c:pt idx="1">
                  <c:v>10</c:v>
                </c:pt>
                <c:pt idx="2">
                  <c:v>100</c:v>
                </c:pt>
              </c:numCache>
            </c:numRef>
          </c:yVal>
          <c:smooth val="0"/>
          <c:extLst>
            <c:ext xmlns:c16="http://schemas.microsoft.com/office/drawing/2014/chart" uri="{C3380CC4-5D6E-409C-BE32-E72D297353CC}">
              <c16:uniqueId val="{00000001-3D20-4716-A78D-6BE6D177E4CA}"/>
            </c:ext>
          </c:extLst>
        </c:ser>
        <c:ser>
          <c:idx val="2"/>
          <c:order val="2"/>
          <c:tx>
            <c:v>Maximum acceptable coarse sand</c:v>
          </c:tx>
          <c:spPr>
            <a:ln>
              <a:solidFill>
                <a:schemeClr val="accent1">
                  <a:lumMod val="75000"/>
                </a:schemeClr>
              </a:solidFill>
            </a:ln>
          </c:spPr>
          <c:marker>
            <c:symbol val="none"/>
          </c:marker>
          <c:xVal>
            <c:numRef>
              <c:f>'Sieves 0.08-10 + 0.2 mm  '!$D$86:$D$89</c:f>
              <c:numCache>
                <c:formatCode>General</c:formatCode>
                <c:ptCount val="4"/>
                <c:pt idx="0">
                  <c:v>0.49</c:v>
                </c:pt>
                <c:pt idx="1">
                  <c:v>0.5</c:v>
                </c:pt>
                <c:pt idx="2">
                  <c:v>2.5</c:v>
                </c:pt>
                <c:pt idx="3">
                  <c:v>10</c:v>
                </c:pt>
              </c:numCache>
            </c:numRef>
          </c:xVal>
          <c:yVal>
            <c:numRef>
              <c:f>'Sieves 0.08-10 + 0.2 mm  '!$E$86:$E$89</c:f>
              <c:numCache>
                <c:formatCode>General</c:formatCode>
                <c:ptCount val="4"/>
                <c:pt idx="0">
                  <c:v>0</c:v>
                </c:pt>
                <c:pt idx="1">
                  <c:v>10</c:v>
                </c:pt>
                <c:pt idx="2">
                  <c:v>80</c:v>
                </c:pt>
                <c:pt idx="3">
                  <c:v>81</c:v>
                </c:pt>
              </c:numCache>
            </c:numRef>
          </c:yVal>
          <c:smooth val="0"/>
          <c:extLst>
            <c:ext xmlns:c16="http://schemas.microsoft.com/office/drawing/2014/chart" uri="{C3380CC4-5D6E-409C-BE32-E72D297353CC}">
              <c16:uniqueId val="{00000002-3D20-4716-A78D-6BE6D177E4CA}"/>
            </c:ext>
          </c:extLst>
        </c:ser>
        <c:ser>
          <c:idx val="4"/>
          <c:order val="3"/>
          <c:tx>
            <c:v>Maximum fine sand target</c:v>
          </c:tx>
          <c:spPr>
            <a:ln>
              <a:solidFill>
                <a:srgbClr val="92D050"/>
              </a:solidFill>
            </a:ln>
          </c:spPr>
          <c:marker>
            <c:symbol val="none"/>
          </c:marker>
          <c:xVal>
            <c:numRef>
              <c:f>'Sieves 0.08-10 + 0.2 mm  '!$D$82:$D$84</c:f>
              <c:numCache>
                <c:formatCode>General</c:formatCode>
                <c:ptCount val="3"/>
                <c:pt idx="0">
                  <c:v>0.08</c:v>
                </c:pt>
                <c:pt idx="1">
                  <c:v>0.25</c:v>
                </c:pt>
                <c:pt idx="2">
                  <c:v>0.26</c:v>
                </c:pt>
              </c:numCache>
            </c:numRef>
          </c:xVal>
          <c:yVal>
            <c:numRef>
              <c:f>'Sieves 0.08-10 + 0.2 mm  '!$E$82:$E$84</c:f>
              <c:numCache>
                <c:formatCode>General</c:formatCode>
                <c:ptCount val="3"/>
                <c:pt idx="0">
                  <c:v>2</c:v>
                </c:pt>
                <c:pt idx="1">
                  <c:v>10</c:v>
                </c:pt>
                <c:pt idx="2">
                  <c:v>100</c:v>
                </c:pt>
              </c:numCache>
            </c:numRef>
          </c:yVal>
          <c:smooth val="0"/>
          <c:extLst>
            <c:ext xmlns:c16="http://schemas.microsoft.com/office/drawing/2014/chart" uri="{C3380CC4-5D6E-409C-BE32-E72D297353CC}">
              <c16:uniqueId val="{00000003-3D20-4716-A78D-6BE6D177E4CA}"/>
            </c:ext>
          </c:extLst>
        </c:ser>
        <c:ser>
          <c:idx val="5"/>
          <c:order val="4"/>
          <c:tx>
            <c:v>Maximum coarse sand target</c:v>
          </c:tx>
          <c:spPr>
            <a:ln>
              <a:solidFill>
                <a:schemeClr val="accent3">
                  <a:lumMod val="75000"/>
                </a:schemeClr>
              </a:solidFill>
            </a:ln>
          </c:spPr>
          <c:marker>
            <c:symbol val="none"/>
          </c:marker>
          <c:xVal>
            <c:numRef>
              <c:f>'Sieves 0.08-10 + 0.2 mm  '!$D$91:$D$94</c:f>
              <c:numCache>
                <c:formatCode>General</c:formatCode>
                <c:ptCount val="4"/>
                <c:pt idx="0">
                  <c:v>0.39</c:v>
                </c:pt>
                <c:pt idx="1">
                  <c:v>0.4</c:v>
                </c:pt>
                <c:pt idx="2">
                  <c:v>2.5</c:v>
                </c:pt>
                <c:pt idx="3">
                  <c:v>10</c:v>
                </c:pt>
              </c:numCache>
            </c:numRef>
          </c:xVal>
          <c:yVal>
            <c:numRef>
              <c:f>'Sieves 0.08-10 + 0.2 mm  '!$E$91:$E$94</c:f>
              <c:numCache>
                <c:formatCode>General</c:formatCode>
                <c:ptCount val="4"/>
                <c:pt idx="0">
                  <c:v>0</c:v>
                </c:pt>
                <c:pt idx="1">
                  <c:v>10</c:v>
                </c:pt>
                <c:pt idx="2">
                  <c:v>85</c:v>
                </c:pt>
                <c:pt idx="3">
                  <c:v>86</c:v>
                </c:pt>
              </c:numCache>
            </c:numRef>
          </c:yVal>
          <c:smooth val="0"/>
          <c:extLst>
            <c:ext xmlns:c16="http://schemas.microsoft.com/office/drawing/2014/chart" uri="{C3380CC4-5D6E-409C-BE32-E72D297353CC}">
              <c16:uniqueId val="{00000004-3D20-4716-A78D-6BE6D177E4CA}"/>
            </c:ext>
          </c:extLst>
        </c:ser>
        <c:ser>
          <c:idx val="6"/>
          <c:order val="5"/>
          <c:tx>
            <c:v>D10</c:v>
          </c:tx>
          <c:spPr>
            <a:ln>
              <a:noFill/>
            </a:ln>
          </c:spPr>
          <c:marker>
            <c:symbol val="plus"/>
            <c:size val="10"/>
            <c:spPr>
              <a:ln w="25400">
                <a:solidFill>
                  <a:srgbClr val="FF0000"/>
                </a:solidFill>
              </a:ln>
            </c:spPr>
          </c:marker>
          <c:xVal>
            <c:numRef>
              <c:f>'Sieves 0.08-10 + 0.2 mm  '!$B$24</c:f>
              <c:numCache>
                <c:formatCode>General</c:formatCode>
                <c:ptCount val="1"/>
              </c:numCache>
            </c:numRef>
          </c:xVal>
          <c:yVal>
            <c:numRef>
              <c:f>'Sieves 0.08-10 + 0.2 mm  '!$H$94</c:f>
              <c:numCache>
                <c:formatCode>General</c:formatCode>
                <c:ptCount val="1"/>
                <c:pt idx="0">
                  <c:v>10</c:v>
                </c:pt>
              </c:numCache>
            </c:numRef>
          </c:yVal>
          <c:smooth val="1"/>
          <c:extLst>
            <c:ext xmlns:c16="http://schemas.microsoft.com/office/drawing/2014/chart" uri="{C3380CC4-5D6E-409C-BE32-E72D297353CC}">
              <c16:uniqueId val="{00000005-3D20-4716-A78D-6BE6D177E4CA}"/>
            </c:ext>
          </c:extLst>
        </c:ser>
        <c:ser>
          <c:idx val="7"/>
          <c:order val="6"/>
          <c:tx>
            <c:v>D60</c:v>
          </c:tx>
          <c:spPr>
            <a:ln>
              <a:noFill/>
            </a:ln>
          </c:spPr>
          <c:marker>
            <c:symbol val="plus"/>
            <c:size val="10"/>
            <c:spPr>
              <a:ln w="25400">
                <a:solidFill>
                  <a:srgbClr val="0070C0"/>
                </a:solidFill>
              </a:ln>
            </c:spPr>
          </c:marker>
          <c:xVal>
            <c:numRef>
              <c:f>'Sieves 0.08-10 + 0.2 mm  '!$B$25</c:f>
              <c:numCache>
                <c:formatCode>General</c:formatCode>
                <c:ptCount val="1"/>
              </c:numCache>
            </c:numRef>
          </c:xVal>
          <c:yVal>
            <c:numRef>
              <c:f>'Sieves 0.08-10 + 0.2 mm  '!$H$95</c:f>
              <c:numCache>
                <c:formatCode>General</c:formatCode>
                <c:ptCount val="1"/>
                <c:pt idx="0">
                  <c:v>60</c:v>
                </c:pt>
              </c:numCache>
            </c:numRef>
          </c:yVal>
          <c:smooth val="1"/>
          <c:extLst>
            <c:ext xmlns:c16="http://schemas.microsoft.com/office/drawing/2014/chart" uri="{C3380CC4-5D6E-409C-BE32-E72D297353CC}">
              <c16:uniqueId val="{00000006-3D20-4716-A78D-6BE6D177E4CA}"/>
            </c:ext>
          </c:extLst>
        </c:ser>
        <c:ser>
          <c:idx val="8"/>
          <c:order val="7"/>
          <c:tx>
            <c:v>% fine particles</c:v>
          </c:tx>
          <c:spPr>
            <a:ln>
              <a:noFill/>
            </a:ln>
          </c:spPr>
          <c:marker>
            <c:symbol val="plus"/>
            <c:size val="10"/>
            <c:spPr>
              <a:ln w="25400">
                <a:solidFill>
                  <a:schemeClr val="accent6">
                    <a:lumMod val="75000"/>
                  </a:schemeClr>
                </a:solidFill>
              </a:ln>
            </c:spPr>
          </c:marker>
          <c:xVal>
            <c:numRef>
              <c:f>'Sieves 0.08-10 + 0.2 mm  '!$H$98</c:f>
              <c:numCache>
                <c:formatCode>General</c:formatCode>
                <c:ptCount val="1"/>
                <c:pt idx="0">
                  <c:v>0.08</c:v>
                </c:pt>
              </c:numCache>
            </c:numRef>
          </c:xVal>
          <c:yVal>
            <c:numRef>
              <c:f>'Sieves 0.08-10 + 0.2 mm  '!$B$27</c:f>
              <c:numCache>
                <c:formatCode>0.00</c:formatCode>
                <c:ptCount val="1"/>
                <c:pt idx="0">
                  <c:v>0</c:v>
                </c:pt>
              </c:numCache>
            </c:numRef>
          </c:yVal>
          <c:smooth val="1"/>
          <c:extLst>
            <c:ext xmlns:c16="http://schemas.microsoft.com/office/drawing/2014/chart" uri="{C3380CC4-5D6E-409C-BE32-E72D297353CC}">
              <c16:uniqueId val="{00000007-3D20-4716-A78D-6BE6D177E4CA}"/>
            </c:ext>
          </c:extLst>
        </c:ser>
        <c:ser>
          <c:idx val="9"/>
          <c:order val="8"/>
          <c:tx>
            <c:v>% particles &gt; 2.5 mm</c:v>
          </c:tx>
          <c:spPr>
            <a:ln>
              <a:noFill/>
            </a:ln>
          </c:spPr>
          <c:marker>
            <c:symbol val="plus"/>
            <c:size val="10"/>
            <c:spPr>
              <a:ln w="25400">
                <a:solidFill>
                  <a:srgbClr val="00B050"/>
                </a:solidFill>
              </a:ln>
            </c:spPr>
          </c:marker>
          <c:xVal>
            <c:numRef>
              <c:f>'Sieves 0.08-10 + 0.2 mm  '!$H$96</c:f>
              <c:numCache>
                <c:formatCode>General</c:formatCode>
                <c:ptCount val="1"/>
                <c:pt idx="0">
                  <c:v>2.5</c:v>
                </c:pt>
              </c:numCache>
            </c:numRef>
          </c:xVal>
          <c:yVal>
            <c:numRef>
              <c:f>'Sieves 0.08-10 + 0.2 mm  '!$H$97</c:f>
              <c:numCache>
                <c:formatCode>General</c:formatCode>
                <c:ptCount val="1"/>
                <c:pt idx="0">
                  <c:v>100</c:v>
                </c:pt>
              </c:numCache>
            </c:numRef>
          </c:yVal>
          <c:smooth val="1"/>
          <c:extLst>
            <c:ext xmlns:c16="http://schemas.microsoft.com/office/drawing/2014/chart" uri="{C3380CC4-5D6E-409C-BE32-E72D297353CC}">
              <c16:uniqueId val="{00000008-3D20-4716-A78D-6BE6D177E4CA}"/>
            </c:ext>
          </c:extLst>
        </c:ser>
        <c:dLbls>
          <c:showLegendKey val="0"/>
          <c:showVal val="0"/>
          <c:showCatName val="0"/>
          <c:showSerName val="0"/>
          <c:showPercent val="0"/>
          <c:showBubbleSize val="0"/>
        </c:dLbls>
        <c:axId val="680988880"/>
        <c:axId val="680990448"/>
      </c:scatterChart>
      <c:valAx>
        <c:axId val="680988880"/>
        <c:scaling>
          <c:logBase val="10"/>
          <c:orientation val="minMax"/>
          <c:max val="10"/>
          <c:min val="0.01"/>
        </c:scaling>
        <c:delete val="0"/>
        <c:axPos val="b"/>
        <c:majorGridlines/>
        <c:minorGridlines/>
        <c:title>
          <c:tx>
            <c:rich>
              <a:bodyPr/>
              <a:lstStyle/>
              <a:p>
                <a:pPr>
                  <a:defRPr sz="1200" b="1" i="0" u="none" strike="noStrike" baseline="0">
                    <a:solidFill>
                      <a:srgbClr val="000000"/>
                    </a:solidFill>
                    <a:latin typeface="Calibri"/>
                    <a:ea typeface="Calibri"/>
                    <a:cs typeface="Calibri"/>
                  </a:defRPr>
                </a:pPr>
                <a:r>
                  <a:rPr lang="fr-FR"/>
                  <a:t>(mm)</a:t>
                </a:r>
              </a:p>
            </c:rich>
          </c:tx>
          <c:layout>
            <c:manualLayout>
              <c:xMode val="edge"/>
              <c:yMode val="edge"/>
              <c:x val="0.45876976755151111"/>
              <c:y val="0.89671270063204711"/>
            </c:manualLayout>
          </c:layout>
          <c:overlay val="0"/>
          <c:spPr>
            <a:noFill/>
            <a:ln w="25400">
              <a:noFill/>
            </a:ln>
          </c:spPr>
        </c:title>
        <c:numFmt formatCode="General" sourceLinked="1"/>
        <c:majorTickMark val="out"/>
        <c:minorTickMark val="out"/>
        <c:tickLblPos val="nextTo"/>
        <c:txPr>
          <a:bodyPr rot="0" vert="horz"/>
          <a:lstStyle/>
          <a:p>
            <a:pPr>
              <a:defRPr sz="1100" b="0" i="0" u="none" strike="noStrike" baseline="0">
                <a:solidFill>
                  <a:srgbClr val="000000"/>
                </a:solidFill>
                <a:latin typeface="Calibri"/>
                <a:ea typeface="Calibri"/>
                <a:cs typeface="Calibri"/>
              </a:defRPr>
            </a:pPr>
            <a:endParaRPr lang="fr-FR"/>
          </a:p>
        </c:txPr>
        <c:crossAx val="680990448"/>
        <c:crosses val="autoZero"/>
        <c:crossBetween val="midCat"/>
      </c:valAx>
      <c:valAx>
        <c:axId val="680990448"/>
        <c:scaling>
          <c:orientation val="minMax"/>
          <c:max val="100"/>
          <c:min val="0"/>
        </c:scaling>
        <c:delete val="0"/>
        <c:axPos val="r"/>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680988880"/>
        <c:crosses val="max"/>
        <c:crossBetween val="midCat"/>
        <c:majorUnit val="10"/>
      </c:valAx>
      <c:spPr>
        <a:solidFill>
          <a:schemeClr val="bg1">
            <a:lumMod val="85000"/>
          </a:schemeClr>
        </a:solidFill>
      </c:spPr>
    </c:plotArea>
    <c:legend>
      <c:legendPos val="r"/>
      <c:layout>
        <c:manualLayout>
          <c:xMode val="edge"/>
          <c:yMode val="edge"/>
          <c:x val="6.1509806640786542E-2"/>
          <c:y val="4.2801651293584028E-2"/>
          <c:w val="0.24417529302857685"/>
          <c:h val="0.43839267082519401"/>
        </c:manualLayout>
      </c:layout>
      <c:overlay val="0"/>
      <c:txPr>
        <a:bodyPr/>
        <a:lstStyle/>
        <a:p>
          <a:pPr>
            <a:defRPr sz="118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111" l="0.70000000000000062" r="0.70000000000000062" t="0.750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1696606786427148E-2"/>
          <c:y val="2.1996076641979931E-2"/>
          <c:w val="0.90364731953416"/>
          <c:h val="0.83601109861267342"/>
        </c:manualLayout>
      </c:layout>
      <c:scatterChart>
        <c:scatterStyle val="smoothMarker"/>
        <c:varyColors val="0"/>
        <c:ser>
          <c:idx val="0"/>
          <c:order val="0"/>
          <c:tx>
            <c:strRef>
              <c:f>'Tamis standards 2022'!$B$12</c:f>
              <c:strCache>
                <c:ptCount val="1"/>
                <c:pt idx="0">
                  <c:v>% passant</c:v>
                </c:pt>
              </c:strCache>
            </c:strRef>
          </c:tx>
          <c:spPr>
            <a:ln>
              <a:solidFill>
                <a:schemeClr val="tx1"/>
              </a:solidFill>
            </a:ln>
          </c:spPr>
          <c:marker>
            <c:symbol val="diamond"/>
            <c:size val="7"/>
            <c:spPr>
              <a:solidFill>
                <a:schemeClr val="tx1"/>
              </a:solidFill>
            </c:spPr>
          </c:marker>
          <c:xVal>
            <c:numRef>
              <c:f>'Tamis standards 2022'!$A$13:$A$20</c:f>
              <c:numCache>
                <c:formatCode>General</c:formatCode>
                <c:ptCount val="8"/>
                <c:pt idx="0">
                  <c:v>0.08</c:v>
                </c:pt>
                <c:pt idx="1">
                  <c:v>0.16</c:v>
                </c:pt>
                <c:pt idx="2">
                  <c:v>0.315</c:v>
                </c:pt>
                <c:pt idx="3">
                  <c:v>0.63</c:v>
                </c:pt>
                <c:pt idx="4">
                  <c:v>1.25</c:v>
                </c:pt>
                <c:pt idx="5">
                  <c:v>2.5</c:v>
                </c:pt>
                <c:pt idx="6">
                  <c:v>5</c:v>
                </c:pt>
                <c:pt idx="7">
                  <c:v>10</c:v>
                </c:pt>
              </c:numCache>
            </c:numRef>
          </c:xVal>
          <c:yVal>
            <c:numRef>
              <c:f>'Tamis standards 2022'!$B$13:$B$20</c:f>
              <c:numCache>
                <c:formatCode>General</c:formatCode>
                <c:ptCount val="8"/>
                <c:pt idx="0" formatCode="0.0">
                  <c:v>1</c:v>
                </c:pt>
                <c:pt idx="1">
                  <c:v>4</c:v>
                </c:pt>
                <c:pt idx="2">
                  <c:v>27</c:v>
                </c:pt>
                <c:pt idx="3">
                  <c:v>65</c:v>
                </c:pt>
                <c:pt idx="4">
                  <c:v>80</c:v>
                </c:pt>
                <c:pt idx="5">
                  <c:v>90</c:v>
                </c:pt>
                <c:pt idx="6">
                  <c:v>97</c:v>
                </c:pt>
                <c:pt idx="7">
                  <c:v>100</c:v>
                </c:pt>
              </c:numCache>
            </c:numRef>
          </c:yVal>
          <c:smooth val="1"/>
          <c:extLst>
            <c:ext xmlns:c16="http://schemas.microsoft.com/office/drawing/2014/chart" uri="{C3380CC4-5D6E-409C-BE32-E72D297353CC}">
              <c16:uniqueId val="{00000000-8E63-4A34-AD8A-8058F06CC313}"/>
            </c:ext>
          </c:extLst>
        </c:ser>
        <c:ser>
          <c:idx val="1"/>
          <c:order val="1"/>
          <c:tx>
            <c:v>Limite sable fin acceptable</c:v>
          </c:tx>
          <c:marker>
            <c:symbol val="none"/>
          </c:marker>
          <c:xVal>
            <c:numRef>
              <c:f>'Tamis standards 2022'!$D$78:$D$80</c:f>
              <c:numCache>
                <c:formatCode>General</c:formatCode>
                <c:ptCount val="3"/>
                <c:pt idx="0">
                  <c:v>0.08</c:v>
                </c:pt>
                <c:pt idx="1">
                  <c:v>0.2</c:v>
                </c:pt>
                <c:pt idx="2">
                  <c:v>0.21</c:v>
                </c:pt>
              </c:numCache>
            </c:numRef>
          </c:xVal>
          <c:yVal>
            <c:numRef>
              <c:f>'Tamis standards 2022'!$E$78:$E$80</c:f>
              <c:numCache>
                <c:formatCode>General</c:formatCode>
                <c:ptCount val="3"/>
                <c:pt idx="0">
                  <c:v>3</c:v>
                </c:pt>
                <c:pt idx="1">
                  <c:v>10</c:v>
                </c:pt>
                <c:pt idx="2">
                  <c:v>100</c:v>
                </c:pt>
              </c:numCache>
            </c:numRef>
          </c:yVal>
          <c:smooth val="0"/>
          <c:extLst>
            <c:ext xmlns:c16="http://schemas.microsoft.com/office/drawing/2014/chart" uri="{C3380CC4-5D6E-409C-BE32-E72D297353CC}">
              <c16:uniqueId val="{00000001-8E63-4A34-AD8A-8058F06CC313}"/>
            </c:ext>
          </c:extLst>
        </c:ser>
        <c:ser>
          <c:idx val="2"/>
          <c:order val="2"/>
          <c:tx>
            <c:v>Limite sable grossier</c:v>
          </c:tx>
          <c:spPr>
            <a:ln>
              <a:solidFill>
                <a:schemeClr val="accent1">
                  <a:lumMod val="75000"/>
                </a:schemeClr>
              </a:solidFill>
            </a:ln>
          </c:spPr>
          <c:marker>
            <c:symbol val="none"/>
          </c:marker>
          <c:xVal>
            <c:numRef>
              <c:f>'Tamis standards 2022'!$D$86:$D$89</c:f>
              <c:numCache>
                <c:formatCode>General</c:formatCode>
                <c:ptCount val="4"/>
                <c:pt idx="0">
                  <c:v>0.49</c:v>
                </c:pt>
                <c:pt idx="1">
                  <c:v>0.5</c:v>
                </c:pt>
                <c:pt idx="2">
                  <c:v>2.5</c:v>
                </c:pt>
                <c:pt idx="3">
                  <c:v>10</c:v>
                </c:pt>
              </c:numCache>
            </c:numRef>
          </c:xVal>
          <c:yVal>
            <c:numRef>
              <c:f>'Tamis standards 2022'!$E$86:$E$89</c:f>
              <c:numCache>
                <c:formatCode>General</c:formatCode>
                <c:ptCount val="4"/>
                <c:pt idx="0">
                  <c:v>0</c:v>
                </c:pt>
                <c:pt idx="1">
                  <c:v>10</c:v>
                </c:pt>
                <c:pt idx="2">
                  <c:v>80</c:v>
                </c:pt>
                <c:pt idx="3">
                  <c:v>81</c:v>
                </c:pt>
              </c:numCache>
            </c:numRef>
          </c:yVal>
          <c:smooth val="0"/>
          <c:extLst>
            <c:ext xmlns:c16="http://schemas.microsoft.com/office/drawing/2014/chart" uri="{C3380CC4-5D6E-409C-BE32-E72D297353CC}">
              <c16:uniqueId val="{00000002-8E63-4A34-AD8A-8058F06CC313}"/>
            </c:ext>
          </c:extLst>
        </c:ser>
        <c:ser>
          <c:idx val="3"/>
          <c:order val="3"/>
          <c:tx>
            <c:strRef>
              <c:f>'Tamis standards 2022'!$D$95</c:f>
              <c:strCache>
                <c:ptCount val="1"/>
                <c:pt idx="0">
                  <c:v>Sable grossier Q-2, r.22</c:v>
                </c:pt>
              </c:strCache>
            </c:strRef>
          </c:tx>
          <c:marker>
            <c:symbol val="none"/>
          </c:marker>
          <c:xVal>
            <c:numRef>
              <c:f>'Tamis standards 2022'!$D$96:$D$99</c:f>
              <c:numCache>
                <c:formatCode>General</c:formatCode>
                <c:ptCount val="4"/>
                <c:pt idx="0">
                  <c:v>0.99</c:v>
                </c:pt>
                <c:pt idx="1">
                  <c:v>1</c:v>
                </c:pt>
                <c:pt idx="2">
                  <c:v>2.5</c:v>
                </c:pt>
              </c:numCache>
            </c:numRef>
          </c:xVal>
          <c:yVal>
            <c:numRef>
              <c:f>'Tamis standards 2022'!$E$96:$E$99</c:f>
              <c:numCache>
                <c:formatCode>General</c:formatCode>
                <c:ptCount val="4"/>
                <c:pt idx="0">
                  <c:v>0</c:v>
                </c:pt>
                <c:pt idx="1">
                  <c:v>10</c:v>
                </c:pt>
                <c:pt idx="2">
                  <c:v>80</c:v>
                </c:pt>
              </c:numCache>
            </c:numRef>
          </c:yVal>
          <c:smooth val="0"/>
          <c:extLst>
            <c:ext xmlns:c16="http://schemas.microsoft.com/office/drawing/2014/chart" uri="{C3380CC4-5D6E-409C-BE32-E72D297353CC}">
              <c16:uniqueId val="{00000003-8E63-4A34-AD8A-8058F06CC313}"/>
            </c:ext>
          </c:extLst>
        </c:ser>
        <c:ser>
          <c:idx val="4"/>
          <c:order val="4"/>
          <c:tx>
            <c:v>Limite sable fin visé</c:v>
          </c:tx>
          <c:spPr>
            <a:ln>
              <a:solidFill>
                <a:srgbClr val="92D050"/>
              </a:solidFill>
            </a:ln>
          </c:spPr>
          <c:marker>
            <c:symbol val="none"/>
          </c:marker>
          <c:xVal>
            <c:numRef>
              <c:f>'Tamis standards 2022'!$D$82:$D$84</c:f>
              <c:numCache>
                <c:formatCode>General</c:formatCode>
                <c:ptCount val="3"/>
                <c:pt idx="0">
                  <c:v>0.08</c:v>
                </c:pt>
                <c:pt idx="1">
                  <c:v>0.25</c:v>
                </c:pt>
                <c:pt idx="2">
                  <c:v>0.26</c:v>
                </c:pt>
              </c:numCache>
            </c:numRef>
          </c:xVal>
          <c:yVal>
            <c:numRef>
              <c:f>'Tamis standards 2022'!$E$82:$E$84</c:f>
              <c:numCache>
                <c:formatCode>General</c:formatCode>
                <c:ptCount val="3"/>
                <c:pt idx="0">
                  <c:v>2</c:v>
                </c:pt>
                <c:pt idx="1">
                  <c:v>10</c:v>
                </c:pt>
                <c:pt idx="2">
                  <c:v>100</c:v>
                </c:pt>
              </c:numCache>
            </c:numRef>
          </c:yVal>
          <c:smooth val="0"/>
          <c:extLst>
            <c:ext xmlns:c16="http://schemas.microsoft.com/office/drawing/2014/chart" uri="{C3380CC4-5D6E-409C-BE32-E72D297353CC}">
              <c16:uniqueId val="{00000004-8E63-4A34-AD8A-8058F06CC313}"/>
            </c:ext>
          </c:extLst>
        </c:ser>
        <c:ser>
          <c:idx val="5"/>
          <c:order val="5"/>
          <c:tx>
            <c:v>Limite sable grossier visé</c:v>
          </c:tx>
          <c:spPr>
            <a:ln>
              <a:solidFill>
                <a:schemeClr val="accent3">
                  <a:lumMod val="75000"/>
                </a:schemeClr>
              </a:solidFill>
            </a:ln>
          </c:spPr>
          <c:marker>
            <c:symbol val="none"/>
          </c:marker>
          <c:xVal>
            <c:numRef>
              <c:f>'Tamis standards 2022'!$D$91:$D$94</c:f>
              <c:numCache>
                <c:formatCode>General</c:formatCode>
                <c:ptCount val="4"/>
                <c:pt idx="0">
                  <c:v>0.39</c:v>
                </c:pt>
                <c:pt idx="1">
                  <c:v>0.4</c:v>
                </c:pt>
                <c:pt idx="2">
                  <c:v>2.5</c:v>
                </c:pt>
                <c:pt idx="3">
                  <c:v>10</c:v>
                </c:pt>
              </c:numCache>
            </c:numRef>
          </c:xVal>
          <c:yVal>
            <c:numRef>
              <c:f>'Tamis standards 2022'!$E$91:$E$94</c:f>
              <c:numCache>
                <c:formatCode>General</c:formatCode>
                <c:ptCount val="4"/>
                <c:pt idx="0">
                  <c:v>0</c:v>
                </c:pt>
                <c:pt idx="1">
                  <c:v>10</c:v>
                </c:pt>
                <c:pt idx="2">
                  <c:v>85</c:v>
                </c:pt>
                <c:pt idx="3">
                  <c:v>86</c:v>
                </c:pt>
              </c:numCache>
            </c:numRef>
          </c:yVal>
          <c:smooth val="0"/>
          <c:extLst>
            <c:ext xmlns:c16="http://schemas.microsoft.com/office/drawing/2014/chart" uri="{C3380CC4-5D6E-409C-BE32-E72D297353CC}">
              <c16:uniqueId val="{00000005-8E63-4A34-AD8A-8058F06CC313}"/>
            </c:ext>
          </c:extLst>
        </c:ser>
        <c:ser>
          <c:idx val="6"/>
          <c:order val="6"/>
          <c:tx>
            <c:v>D10</c:v>
          </c:tx>
          <c:spPr>
            <a:ln>
              <a:noFill/>
            </a:ln>
          </c:spPr>
          <c:marker>
            <c:symbol val="plus"/>
            <c:size val="10"/>
            <c:spPr>
              <a:ln w="25400">
                <a:solidFill>
                  <a:srgbClr val="FF0000"/>
                </a:solidFill>
              </a:ln>
            </c:spPr>
          </c:marker>
          <c:xVal>
            <c:numRef>
              <c:f>'Tamis standards 2022'!$B$23</c:f>
              <c:numCache>
                <c:formatCode>General</c:formatCode>
                <c:ptCount val="1"/>
                <c:pt idx="0">
                  <c:v>0.2</c:v>
                </c:pt>
              </c:numCache>
            </c:numRef>
          </c:xVal>
          <c:yVal>
            <c:numRef>
              <c:f>'Tamis standards 2022'!$H$94</c:f>
              <c:numCache>
                <c:formatCode>General</c:formatCode>
                <c:ptCount val="1"/>
                <c:pt idx="0">
                  <c:v>10</c:v>
                </c:pt>
              </c:numCache>
            </c:numRef>
          </c:yVal>
          <c:smooth val="1"/>
          <c:extLst>
            <c:ext xmlns:c16="http://schemas.microsoft.com/office/drawing/2014/chart" uri="{C3380CC4-5D6E-409C-BE32-E72D297353CC}">
              <c16:uniqueId val="{00000006-8E63-4A34-AD8A-8058F06CC313}"/>
            </c:ext>
          </c:extLst>
        </c:ser>
        <c:ser>
          <c:idx val="7"/>
          <c:order val="7"/>
          <c:tx>
            <c:v>D60</c:v>
          </c:tx>
          <c:spPr>
            <a:ln>
              <a:noFill/>
            </a:ln>
          </c:spPr>
          <c:marker>
            <c:symbol val="plus"/>
            <c:size val="10"/>
            <c:spPr>
              <a:ln w="25400">
                <a:solidFill>
                  <a:srgbClr val="0070C0"/>
                </a:solidFill>
              </a:ln>
            </c:spPr>
          </c:marker>
          <c:xVal>
            <c:numRef>
              <c:f>'Tamis standards 2022'!$B$24</c:f>
              <c:numCache>
                <c:formatCode>General</c:formatCode>
                <c:ptCount val="1"/>
                <c:pt idx="0">
                  <c:v>0.56999999999999995</c:v>
                </c:pt>
              </c:numCache>
            </c:numRef>
          </c:xVal>
          <c:yVal>
            <c:numRef>
              <c:f>'Tamis standards 2022'!$H$95</c:f>
              <c:numCache>
                <c:formatCode>General</c:formatCode>
                <c:ptCount val="1"/>
                <c:pt idx="0">
                  <c:v>60</c:v>
                </c:pt>
              </c:numCache>
            </c:numRef>
          </c:yVal>
          <c:smooth val="1"/>
          <c:extLst>
            <c:ext xmlns:c16="http://schemas.microsoft.com/office/drawing/2014/chart" uri="{C3380CC4-5D6E-409C-BE32-E72D297353CC}">
              <c16:uniqueId val="{00000007-8E63-4A34-AD8A-8058F06CC313}"/>
            </c:ext>
          </c:extLst>
        </c:ser>
        <c:ser>
          <c:idx val="8"/>
          <c:order val="8"/>
          <c:tx>
            <c:v>% particules fines</c:v>
          </c:tx>
          <c:spPr>
            <a:ln>
              <a:noFill/>
            </a:ln>
          </c:spPr>
          <c:marker>
            <c:symbol val="plus"/>
            <c:size val="10"/>
            <c:spPr>
              <a:ln w="25400">
                <a:solidFill>
                  <a:schemeClr val="accent6">
                    <a:lumMod val="75000"/>
                  </a:schemeClr>
                </a:solidFill>
              </a:ln>
            </c:spPr>
          </c:marker>
          <c:xVal>
            <c:numRef>
              <c:f>'Tamis standards 2022'!$H$98</c:f>
              <c:numCache>
                <c:formatCode>General</c:formatCode>
                <c:ptCount val="1"/>
                <c:pt idx="0">
                  <c:v>0.08</c:v>
                </c:pt>
              </c:numCache>
            </c:numRef>
          </c:xVal>
          <c:yVal>
            <c:numRef>
              <c:f>'Tamis standards 2022'!$B$26</c:f>
              <c:numCache>
                <c:formatCode>0.00</c:formatCode>
                <c:ptCount val="1"/>
                <c:pt idx="0">
                  <c:v>1</c:v>
                </c:pt>
              </c:numCache>
            </c:numRef>
          </c:yVal>
          <c:smooth val="1"/>
          <c:extLst>
            <c:ext xmlns:c16="http://schemas.microsoft.com/office/drawing/2014/chart" uri="{C3380CC4-5D6E-409C-BE32-E72D297353CC}">
              <c16:uniqueId val="{00000008-8E63-4A34-AD8A-8058F06CC313}"/>
            </c:ext>
          </c:extLst>
        </c:ser>
        <c:ser>
          <c:idx val="9"/>
          <c:order val="9"/>
          <c:tx>
            <c:v>% particule &gt; 2,5 mm</c:v>
          </c:tx>
          <c:spPr>
            <a:ln>
              <a:noFill/>
            </a:ln>
          </c:spPr>
          <c:marker>
            <c:symbol val="plus"/>
            <c:size val="10"/>
            <c:spPr>
              <a:ln w="25400">
                <a:solidFill>
                  <a:srgbClr val="00B050"/>
                </a:solidFill>
              </a:ln>
            </c:spPr>
          </c:marker>
          <c:xVal>
            <c:numRef>
              <c:f>'Tamis standards 2022'!$H$96</c:f>
              <c:numCache>
                <c:formatCode>General</c:formatCode>
                <c:ptCount val="1"/>
                <c:pt idx="0">
                  <c:v>2.5</c:v>
                </c:pt>
              </c:numCache>
            </c:numRef>
          </c:xVal>
          <c:yVal>
            <c:numRef>
              <c:f>'Tamis standards 2022'!$H$97</c:f>
              <c:numCache>
                <c:formatCode>General</c:formatCode>
                <c:ptCount val="1"/>
                <c:pt idx="0">
                  <c:v>90</c:v>
                </c:pt>
              </c:numCache>
            </c:numRef>
          </c:yVal>
          <c:smooth val="1"/>
          <c:extLst>
            <c:ext xmlns:c16="http://schemas.microsoft.com/office/drawing/2014/chart" uri="{C3380CC4-5D6E-409C-BE32-E72D297353CC}">
              <c16:uniqueId val="{00000009-8E63-4A34-AD8A-8058F06CC313}"/>
            </c:ext>
          </c:extLst>
        </c:ser>
        <c:dLbls>
          <c:showLegendKey val="0"/>
          <c:showVal val="0"/>
          <c:showCatName val="0"/>
          <c:showSerName val="0"/>
          <c:showPercent val="0"/>
          <c:showBubbleSize val="0"/>
        </c:dLbls>
        <c:axId val="680990056"/>
        <c:axId val="680991232"/>
      </c:scatterChart>
      <c:valAx>
        <c:axId val="680990056"/>
        <c:scaling>
          <c:logBase val="10"/>
          <c:orientation val="minMax"/>
          <c:max val="10"/>
          <c:min val="0.01"/>
        </c:scaling>
        <c:delete val="0"/>
        <c:axPos val="b"/>
        <c:majorGridlines/>
        <c:minorGridlines/>
        <c:title>
          <c:tx>
            <c:rich>
              <a:bodyPr/>
              <a:lstStyle/>
              <a:p>
                <a:pPr>
                  <a:defRPr sz="1200" b="1" i="0" u="none" strike="noStrike" baseline="0">
                    <a:solidFill>
                      <a:srgbClr val="000000"/>
                    </a:solidFill>
                    <a:latin typeface="Calibri"/>
                    <a:ea typeface="Calibri"/>
                    <a:cs typeface="Calibri"/>
                  </a:defRPr>
                </a:pPr>
                <a:r>
                  <a:rPr lang="fr-CA"/>
                  <a:t>(mm)</a:t>
                </a:r>
              </a:p>
            </c:rich>
          </c:tx>
          <c:layout>
            <c:manualLayout>
              <c:xMode val="edge"/>
              <c:yMode val="edge"/>
              <c:x val="0.45876976755151111"/>
              <c:y val="0.89671270063204711"/>
            </c:manualLayout>
          </c:layout>
          <c:overlay val="0"/>
          <c:spPr>
            <a:noFill/>
            <a:ln w="25400">
              <a:noFill/>
            </a:ln>
          </c:spPr>
        </c:title>
        <c:numFmt formatCode="General" sourceLinked="1"/>
        <c:majorTickMark val="out"/>
        <c:minorTickMark val="out"/>
        <c:tickLblPos val="nextTo"/>
        <c:txPr>
          <a:bodyPr rot="0" vert="horz"/>
          <a:lstStyle/>
          <a:p>
            <a:pPr>
              <a:defRPr sz="1100" b="0" i="0" u="none" strike="noStrike" baseline="0">
                <a:solidFill>
                  <a:srgbClr val="000000"/>
                </a:solidFill>
                <a:latin typeface="Calibri"/>
                <a:ea typeface="Calibri"/>
                <a:cs typeface="Calibri"/>
              </a:defRPr>
            </a:pPr>
            <a:endParaRPr lang="en-US"/>
          </a:p>
        </c:txPr>
        <c:crossAx val="680991232"/>
        <c:crosses val="autoZero"/>
        <c:crossBetween val="midCat"/>
      </c:valAx>
      <c:valAx>
        <c:axId val="680991232"/>
        <c:scaling>
          <c:orientation val="minMax"/>
          <c:max val="100"/>
          <c:min val="0"/>
        </c:scaling>
        <c:delete val="0"/>
        <c:axPos val="r"/>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80990056"/>
        <c:crosses val="max"/>
        <c:crossBetween val="midCat"/>
        <c:majorUnit val="10"/>
      </c:valAx>
      <c:spPr>
        <a:solidFill>
          <a:schemeClr val="bg1">
            <a:lumMod val="85000"/>
          </a:schemeClr>
        </a:solidFill>
      </c:spPr>
    </c:plotArea>
    <c:legend>
      <c:legendPos val="r"/>
      <c:layout>
        <c:manualLayout>
          <c:xMode val="edge"/>
          <c:yMode val="edge"/>
          <c:x val="6.2441773408071187E-2"/>
          <c:y val="4.0207611821245604E-2"/>
          <c:w val="0.24417529302857685"/>
          <c:h val="0.43839267082519401"/>
        </c:manualLayout>
      </c:layout>
      <c:overlay val="0"/>
      <c:txPr>
        <a:bodyPr/>
        <a:lstStyle/>
        <a:p>
          <a:pPr>
            <a:defRPr sz="118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89" l="0.70000000000000062" r="0.70000000000000062" t="0.75000000000000089"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1696606786427148E-2"/>
          <c:y val="2.1996076641979931E-2"/>
          <c:w val="0.90364731953416"/>
          <c:h val="0.83601109861267342"/>
        </c:manualLayout>
      </c:layout>
      <c:scatterChart>
        <c:scatterStyle val="smoothMarker"/>
        <c:varyColors val="0"/>
        <c:ser>
          <c:idx val="0"/>
          <c:order val="0"/>
          <c:tx>
            <c:strRef>
              <c:f>'Tamis standards 2023'!$B$12</c:f>
              <c:strCache>
                <c:ptCount val="1"/>
                <c:pt idx="0">
                  <c:v>% passant</c:v>
                </c:pt>
              </c:strCache>
            </c:strRef>
          </c:tx>
          <c:spPr>
            <a:ln>
              <a:solidFill>
                <a:schemeClr val="tx1"/>
              </a:solidFill>
            </a:ln>
          </c:spPr>
          <c:marker>
            <c:symbol val="diamond"/>
            <c:size val="7"/>
            <c:spPr>
              <a:solidFill>
                <a:schemeClr val="tx1"/>
              </a:solidFill>
            </c:spPr>
          </c:marker>
          <c:xVal>
            <c:numRef>
              <c:f>'Tamis standards 2023'!$A$13:$A$20</c:f>
              <c:numCache>
                <c:formatCode>General</c:formatCode>
                <c:ptCount val="8"/>
                <c:pt idx="0">
                  <c:v>0.08</c:v>
                </c:pt>
                <c:pt idx="1">
                  <c:v>0.16</c:v>
                </c:pt>
                <c:pt idx="2">
                  <c:v>0.315</c:v>
                </c:pt>
                <c:pt idx="3">
                  <c:v>0.63</c:v>
                </c:pt>
                <c:pt idx="4">
                  <c:v>1.25</c:v>
                </c:pt>
                <c:pt idx="5">
                  <c:v>2.5</c:v>
                </c:pt>
                <c:pt idx="6">
                  <c:v>5</c:v>
                </c:pt>
                <c:pt idx="7">
                  <c:v>10</c:v>
                </c:pt>
              </c:numCache>
            </c:numRef>
          </c:xVal>
          <c:yVal>
            <c:numRef>
              <c:f>'Tamis standards 2023'!$B$13:$B$20</c:f>
              <c:numCache>
                <c:formatCode>General</c:formatCode>
                <c:ptCount val="8"/>
                <c:pt idx="0" formatCode="0.0">
                  <c:v>1.4</c:v>
                </c:pt>
                <c:pt idx="1">
                  <c:v>4</c:v>
                </c:pt>
                <c:pt idx="2">
                  <c:v>30.9</c:v>
                </c:pt>
                <c:pt idx="3">
                  <c:v>62.9</c:v>
                </c:pt>
                <c:pt idx="4">
                  <c:v>75</c:v>
                </c:pt>
                <c:pt idx="5">
                  <c:v>83.3</c:v>
                </c:pt>
                <c:pt idx="6">
                  <c:v>94.1</c:v>
                </c:pt>
                <c:pt idx="7">
                  <c:v>100</c:v>
                </c:pt>
              </c:numCache>
            </c:numRef>
          </c:yVal>
          <c:smooth val="1"/>
          <c:extLst>
            <c:ext xmlns:c16="http://schemas.microsoft.com/office/drawing/2014/chart" uri="{C3380CC4-5D6E-409C-BE32-E72D297353CC}">
              <c16:uniqueId val="{00000000-AE3D-4822-A0BB-6EB597A9D231}"/>
            </c:ext>
          </c:extLst>
        </c:ser>
        <c:ser>
          <c:idx val="1"/>
          <c:order val="1"/>
          <c:tx>
            <c:v>Limite sable fin acceptable</c:v>
          </c:tx>
          <c:marker>
            <c:symbol val="none"/>
          </c:marker>
          <c:xVal>
            <c:numRef>
              <c:f>'Tamis standards 2023'!$D$78:$D$80</c:f>
              <c:numCache>
                <c:formatCode>General</c:formatCode>
                <c:ptCount val="3"/>
                <c:pt idx="0">
                  <c:v>0.08</c:v>
                </c:pt>
                <c:pt idx="1">
                  <c:v>0.2</c:v>
                </c:pt>
                <c:pt idx="2">
                  <c:v>0.21</c:v>
                </c:pt>
              </c:numCache>
            </c:numRef>
          </c:xVal>
          <c:yVal>
            <c:numRef>
              <c:f>'Tamis standards 2023'!$E$78:$E$80</c:f>
              <c:numCache>
                <c:formatCode>General</c:formatCode>
                <c:ptCount val="3"/>
                <c:pt idx="0">
                  <c:v>3</c:v>
                </c:pt>
                <c:pt idx="1">
                  <c:v>10</c:v>
                </c:pt>
                <c:pt idx="2">
                  <c:v>100</c:v>
                </c:pt>
              </c:numCache>
            </c:numRef>
          </c:yVal>
          <c:smooth val="0"/>
          <c:extLst>
            <c:ext xmlns:c16="http://schemas.microsoft.com/office/drawing/2014/chart" uri="{C3380CC4-5D6E-409C-BE32-E72D297353CC}">
              <c16:uniqueId val="{00000001-AE3D-4822-A0BB-6EB597A9D231}"/>
            </c:ext>
          </c:extLst>
        </c:ser>
        <c:ser>
          <c:idx val="2"/>
          <c:order val="2"/>
          <c:tx>
            <c:v>Limite sable grossier</c:v>
          </c:tx>
          <c:spPr>
            <a:ln>
              <a:solidFill>
                <a:schemeClr val="accent1">
                  <a:lumMod val="75000"/>
                </a:schemeClr>
              </a:solidFill>
            </a:ln>
          </c:spPr>
          <c:marker>
            <c:symbol val="none"/>
          </c:marker>
          <c:xVal>
            <c:numRef>
              <c:f>'Tamis standards 2023'!$D$86:$D$89</c:f>
              <c:numCache>
                <c:formatCode>General</c:formatCode>
                <c:ptCount val="4"/>
                <c:pt idx="0">
                  <c:v>0.49</c:v>
                </c:pt>
                <c:pt idx="1">
                  <c:v>0.5</c:v>
                </c:pt>
                <c:pt idx="2">
                  <c:v>2.5</c:v>
                </c:pt>
                <c:pt idx="3">
                  <c:v>10</c:v>
                </c:pt>
              </c:numCache>
            </c:numRef>
          </c:xVal>
          <c:yVal>
            <c:numRef>
              <c:f>'Tamis standards 2023'!$E$86:$E$89</c:f>
              <c:numCache>
                <c:formatCode>General</c:formatCode>
                <c:ptCount val="4"/>
                <c:pt idx="0">
                  <c:v>0</c:v>
                </c:pt>
                <c:pt idx="1">
                  <c:v>10</c:v>
                </c:pt>
                <c:pt idx="2">
                  <c:v>80</c:v>
                </c:pt>
                <c:pt idx="3">
                  <c:v>81</c:v>
                </c:pt>
              </c:numCache>
            </c:numRef>
          </c:yVal>
          <c:smooth val="0"/>
          <c:extLst>
            <c:ext xmlns:c16="http://schemas.microsoft.com/office/drawing/2014/chart" uri="{C3380CC4-5D6E-409C-BE32-E72D297353CC}">
              <c16:uniqueId val="{00000002-AE3D-4822-A0BB-6EB597A9D231}"/>
            </c:ext>
          </c:extLst>
        </c:ser>
        <c:ser>
          <c:idx val="3"/>
          <c:order val="3"/>
          <c:tx>
            <c:strRef>
              <c:f>'Tamis standards 2023'!$D$95</c:f>
              <c:strCache>
                <c:ptCount val="1"/>
                <c:pt idx="0">
                  <c:v>Sable grossier Q-2, r.22</c:v>
                </c:pt>
              </c:strCache>
            </c:strRef>
          </c:tx>
          <c:marker>
            <c:symbol val="none"/>
          </c:marker>
          <c:xVal>
            <c:numRef>
              <c:f>'Tamis standards 2023'!$D$96:$D$99</c:f>
              <c:numCache>
                <c:formatCode>General</c:formatCode>
                <c:ptCount val="4"/>
                <c:pt idx="0">
                  <c:v>0.99</c:v>
                </c:pt>
                <c:pt idx="1">
                  <c:v>1</c:v>
                </c:pt>
                <c:pt idx="2">
                  <c:v>2.5</c:v>
                </c:pt>
              </c:numCache>
            </c:numRef>
          </c:xVal>
          <c:yVal>
            <c:numRef>
              <c:f>'Tamis standards 2023'!$E$96:$E$99</c:f>
              <c:numCache>
                <c:formatCode>General</c:formatCode>
                <c:ptCount val="4"/>
                <c:pt idx="0">
                  <c:v>0</c:v>
                </c:pt>
                <c:pt idx="1">
                  <c:v>10</c:v>
                </c:pt>
                <c:pt idx="2">
                  <c:v>80</c:v>
                </c:pt>
              </c:numCache>
            </c:numRef>
          </c:yVal>
          <c:smooth val="0"/>
          <c:extLst>
            <c:ext xmlns:c16="http://schemas.microsoft.com/office/drawing/2014/chart" uri="{C3380CC4-5D6E-409C-BE32-E72D297353CC}">
              <c16:uniqueId val="{00000003-AE3D-4822-A0BB-6EB597A9D231}"/>
            </c:ext>
          </c:extLst>
        </c:ser>
        <c:ser>
          <c:idx val="4"/>
          <c:order val="4"/>
          <c:tx>
            <c:v>Limite sable fin visé</c:v>
          </c:tx>
          <c:spPr>
            <a:ln>
              <a:solidFill>
                <a:srgbClr val="92D050"/>
              </a:solidFill>
            </a:ln>
          </c:spPr>
          <c:marker>
            <c:symbol val="none"/>
          </c:marker>
          <c:xVal>
            <c:numRef>
              <c:f>'Tamis standards 2023'!$D$82:$D$84</c:f>
              <c:numCache>
                <c:formatCode>General</c:formatCode>
                <c:ptCount val="3"/>
                <c:pt idx="0">
                  <c:v>0.08</c:v>
                </c:pt>
                <c:pt idx="1">
                  <c:v>0.25</c:v>
                </c:pt>
                <c:pt idx="2">
                  <c:v>0.26</c:v>
                </c:pt>
              </c:numCache>
            </c:numRef>
          </c:xVal>
          <c:yVal>
            <c:numRef>
              <c:f>'Tamis standards 2023'!$E$82:$E$84</c:f>
              <c:numCache>
                <c:formatCode>General</c:formatCode>
                <c:ptCount val="3"/>
                <c:pt idx="0">
                  <c:v>2</c:v>
                </c:pt>
                <c:pt idx="1">
                  <c:v>10</c:v>
                </c:pt>
                <c:pt idx="2">
                  <c:v>100</c:v>
                </c:pt>
              </c:numCache>
            </c:numRef>
          </c:yVal>
          <c:smooth val="0"/>
          <c:extLst>
            <c:ext xmlns:c16="http://schemas.microsoft.com/office/drawing/2014/chart" uri="{C3380CC4-5D6E-409C-BE32-E72D297353CC}">
              <c16:uniqueId val="{00000004-AE3D-4822-A0BB-6EB597A9D231}"/>
            </c:ext>
          </c:extLst>
        </c:ser>
        <c:ser>
          <c:idx val="5"/>
          <c:order val="5"/>
          <c:tx>
            <c:v>Limite sable grossier visé</c:v>
          </c:tx>
          <c:spPr>
            <a:ln>
              <a:solidFill>
                <a:schemeClr val="accent3">
                  <a:lumMod val="75000"/>
                </a:schemeClr>
              </a:solidFill>
            </a:ln>
          </c:spPr>
          <c:marker>
            <c:symbol val="none"/>
          </c:marker>
          <c:xVal>
            <c:numRef>
              <c:f>'Tamis standards 2023'!$D$91:$D$94</c:f>
              <c:numCache>
                <c:formatCode>General</c:formatCode>
                <c:ptCount val="4"/>
                <c:pt idx="0">
                  <c:v>0.39</c:v>
                </c:pt>
                <c:pt idx="1">
                  <c:v>0.4</c:v>
                </c:pt>
                <c:pt idx="2">
                  <c:v>2.5</c:v>
                </c:pt>
                <c:pt idx="3">
                  <c:v>10</c:v>
                </c:pt>
              </c:numCache>
            </c:numRef>
          </c:xVal>
          <c:yVal>
            <c:numRef>
              <c:f>'Tamis standards 2023'!$E$91:$E$94</c:f>
              <c:numCache>
                <c:formatCode>General</c:formatCode>
                <c:ptCount val="4"/>
                <c:pt idx="0">
                  <c:v>0</c:v>
                </c:pt>
                <c:pt idx="1">
                  <c:v>10</c:v>
                </c:pt>
                <c:pt idx="2">
                  <c:v>85</c:v>
                </c:pt>
                <c:pt idx="3">
                  <c:v>86</c:v>
                </c:pt>
              </c:numCache>
            </c:numRef>
          </c:yVal>
          <c:smooth val="0"/>
          <c:extLst>
            <c:ext xmlns:c16="http://schemas.microsoft.com/office/drawing/2014/chart" uri="{C3380CC4-5D6E-409C-BE32-E72D297353CC}">
              <c16:uniqueId val="{00000005-AE3D-4822-A0BB-6EB597A9D231}"/>
            </c:ext>
          </c:extLst>
        </c:ser>
        <c:ser>
          <c:idx val="6"/>
          <c:order val="6"/>
          <c:tx>
            <c:v>D10</c:v>
          </c:tx>
          <c:spPr>
            <a:ln>
              <a:noFill/>
            </a:ln>
          </c:spPr>
          <c:marker>
            <c:symbol val="plus"/>
            <c:size val="10"/>
            <c:spPr>
              <a:ln w="25400">
                <a:solidFill>
                  <a:srgbClr val="FF0000"/>
                </a:solidFill>
              </a:ln>
            </c:spPr>
          </c:marker>
          <c:xVal>
            <c:numRef>
              <c:f>'Tamis standards 2023'!$B$23</c:f>
              <c:numCache>
                <c:formatCode>General</c:formatCode>
                <c:ptCount val="1"/>
                <c:pt idx="0">
                  <c:v>0.2</c:v>
                </c:pt>
              </c:numCache>
            </c:numRef>
          </c:xVal>
          <c:yVal>
            <c:numRef>
              <c:f>'Tamis standards 2023'!$H$94</c:f>
              <c:numCache>
                <c:formatCode>General</c:formatCode>
                <c:ptCount val="1"/>
                <c:pt idx="0">
                  <c:v>10</c:v>
                </c:pt>
              </c:numCache>
            </c:numRef>
          </c:yVal>
          <c:smooth val="1"/>
          <c:extLst>
            <c:ext xmlns:c16="http://schemas.microsoft.com/office/drawing/2014/chart" uri="{C3380CC4-5D6E-409C-BE32-E72D297353CC}">
              <c16:uniqueId val="{00000006-AE3D-4822-A0BB-6EB597A9D231}"/>
            </c:ext>
          </c:extLst>
        </c:ser>
        <c:ser>
          <c:idx val="7"/>
          <c:order val="7"/>
          <c:tx>
            <c:v>D60</c:v>
          </c:tx>
          <c:spPr>
            <a:ln>
              <a:noFill/>
            </a:ln>
          </c:spPr>
          <c:marker>
            <c:symbol val="plus"/>
            <c:size val="10"/>
            <c:spPr>
              <a:ln w="25400">
                <a:solidFill>
                  <a:srgbClr val="0070C0"/>
                </a:solidFill>
              </a:ln>
            </c:spPr>
          </c:marker>
          <c:xVal>
            <c:numRef>
              <c:f>'Tamis standards 2023'!$B$24</c:f>
              <c:numCache>
                <c:formatCode>General</c:formatCode>
                <c:ptCount val="1"/>
                <c:pt idx="0">
                  <c:v>0.6</c:v>
                </c:pt>
              </c:numCache>
            </c:numRef>
          </c:xVal>
          <c:yVal>
            <c:numRef>
              <c:f>'Tamis standards 2023'!$H$95</c:f>
              <c:numCache>
                <c:formatCode>General</c:formatCode>
                <c:ptCount val="1"/>
                <c:pt idx="0">
                  <c:v>60</c:v>
                </c:pt>
              </c:numCache>
            </c:numRef>
          </c:yVal>
          <c:smooth val="1"/>
          <c:extLst>
            <c:ext xmlns:c16="http://schemas.microsoft.com/office/drawing/2014/chart" uri="{C3380CC4-5D6E-409C-BE32-E72D297353CC}">
              <c16:uniqueId val="{00000007-AE3D-4822-A0BB-6EB597A9D231}"/>
            </c:ext>
          </c:extLst>
        </c:ser>
        <c:ser>
          <c:idx val="8"/>
          <c:order val="8"/>
          <c:tx>
            <c:v>% particules fines</c:v>
          </c:tx>
          <c:spPr>
            <a:ln>
              <a:noFill/>
            </a:ln>
          </c:spPr>
          <c:marker>
            <c:symbol val="plus"/>
            <c:size val="10"/>
            <c:spPr>
              <a:ln w="25400">
                <a:solidFill>
                  <a:schemeClr val="accent6">
                    <a:lumMod val="75000"/>
                  </a:schemeClr>
                </a:solidFill>
              </a:ln>
            </c:spPr>
          </c:marker>
          <c:xVal>
            <c:numRef>
              <c:f>'Tamis standards 2023'!$H$98</c:f>
              <c:numCache>
                <c:formatCode>General</c:formatCode>
                <c:ptCount val="1"/>
                <c:pt idx="0">
                  <c:v>0.08</c:v>
                </c:pt>
              </c:numCache>
            </c:numRef>
          </c:xVal>
          <c:yVal>
            <c:numRef>
              <c:f>'Tamis standards 2023'!$B$26</c:f>
              <c:numCache>
                <c:formatCode>0.00</c:formatCode>
                <c:ptCount val="1"/>
                <c:pt idx="0">
                  <c:v>1.4</c:v>
                </c:pt>
              </c:numCache>
            </c:numRef>
          </c:yVal>
          <c:smooth val="1"/>
          <c:extLst>
            <c:ext xmlns:c16="http://schemas.microsoft.com/office/drawing/2014/chart" uri="{C3380CC4-5D6E-409C-BE32-E72D297353CC}">
              <c16:uniqueId val="{00000008-AE3D-4822-A0BB-6EB597A9D231}"/>
            </c:ext>
          </c:extLst>
        </c:ser>
        <c:ser>
          <c:idx val="9"/>
          <c:order val="9"/>
          <c:tx>
            <c:v>% particule &gt; 2,5 mm</c:v>
          </c:tx>
          <c:spPr>
            <a:ln>
              <a:noFill/>
            </a:ln>
          </c:spPr>
          <c:marker>
            <c:symbol val="plus"/>
            <c:size val="10"/>
            <c:spPr>
              <a:ln w="25400">
                <a:solidFill>
                  <a:srgbClr val="00B050"/>
                </a:solidFill>
              </a:ln>
            </c:spPr>
          </c:marker>
          <c:xVal>
            <c:numRef>
              <c:f>'Tamis standards 2023'!$H$96</c:f>
              <c:numCache>
                <c:formatCode>General</c:formatCode>
                <c:ptCount val="1"/>
                <c:pt idx="0">
                  <c:v>2.5</c:v>
                </c:pt>
              </c:numCache>
            </c:numRef>
          </c:xVal>
          <c:yVal>
            <c:numRef>
              <c:f>'Tamis standards 2023'!$H$97</c:f>
              <c:numCache>
                <c:formatCode>General</c:formatCode>
                <c:ptCount val="1"/>
                <c:pt idx="0">
                  <c:v>84</c:v>
                </c:pt>
              </c:numCache>
            </c:numRef>
          </c:yVal>
          <c:smooth val="1"/>
          <c:extLst>
            <c:ext xmlns:c16="http://schemas.microsoft.com/office/drawing/2014/chart" uri="{C3380CC4-5D6E-409C-BE32-E72D297353CC}">
              <c16:uniqueId val="{00000009-AE3D-4822-A0BB-6EB597A9D231}"/>
            </c:ext>
          </c:extLst>
        </c:ser>
        <c:dLbls>
          <c:showLegendKey val="0"/>
          <c:showVal val="0"/>
          <c:showCatName val="0"/>
          <c:showSerName val="0"/>
          <c:showPercent val="0"/>
          <c:showBubbleSize val="0"/>
        </c:dLbls>
        <c:axId val="680990056"/>
        <c:axId val="680991232"/>
      </c:scatterChart>
      <c:valAx>
        <c:axId val="680990056"/>
        <c:scaling>
          <c:logBase val="10"/>
          <c:orientation val="minMax"/>
          <c:max val="10"/>
          <c:min val="0.01"/>
        </c:scaling>
        <c:delete val="0"/>
        <c:axPos val="b"/>
        <c:majorGridlines/>
        <c:minorGridlines/>
        <c:title>
          <c:tx>
            <c:rich>
              <a:bodyPr/>
              <a:lstStyle/>
              <a:p>
                <a:pPr>
                  <a:defRPr sz="1200" b="1" i="0" u="none" strike="noStrike" baseline="0">
                    <a:solidFill>
                      <a:srgbClr val="000000"/>
                    </a:solidFill>
                    <a:latin typeface="Calibri"/>
                    <a:ea typeface="Calibri"/>
                    <a:cs typeface="Calibri"/>
                  </a:defRPr>
                </a:pPr>
                <a:r>
                  <a:rPr lang="fr-CA"/>
                  <a:t>(mm)</a:t>
                </a:r>
              </a:p>
            </c:rich>
          </c:tx>
          <c:layout>
            <c:manualLayout>
              <c:xMode val="edge"/>
              <c:yMode val="edge"/>
              <c:x val="0.45876976755151111"/>
              <c:y val="0.89671270063204711"/>
            </c:manualLayout>
          </c:layout>
          <c:overlay val="0"/>
          <c:spPr>
            <a:noFill/>
            <a:ln w="25400">
              <a:noFill/>
            </a:ln>
          </c:spPr>
        </c:title>
        <c:numFmt formatCode="General" sourceLinked="1"/>
        <c:majorTickMark val="out"/>
        <c:minorTickMark val="out"/>
        <c:tickLblPos val="nextTo"/>
        <c:txPr>
          <a:bodyPr rot="0" vert="horz"/>
          <a:lstStyle/>
          <a:p>
            <a:pPr>
              <a:defRPr sz="1100" b="0" i="0" u="none" strike="noStrike" baseline="0">
                <a:solidFill>
                  <a:srgbClr val="000000"/>
                </a:solidFill>
                <a:latin typeface="Calibri"/>
                <a:ea typeface="Calibri"/>
                <a:cs typeface="Calibri"/>
              </a:defRPr>
            </a:pPr>
            <a:endParaRPr lang="en-US"/>
          </a:p>
        </c:txPr>
        <c:crossAx val="680991232"/>
        <c:crosses val="autoZero"/>
        <c:crossBetween val="midCat"/>
      </c:valAx>
      <c:valAx>
        <c:axId val="680991232"/>
        <c:scaling>
          <c:orientation val="minMax"/>
          <c:max val="100"/>
          <c:min val="0"/>
        </c:scaling>
        <c:delete val="0"/>
        <c:axPos val="r"/>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80990056"/>
        <c:crosses val="max"/>
        <c:crossBetween val="midCat"/>
        <c:majorUnit val="10"/>
      </c:valAx>
      <c:spPr>
        <a:solidFill>
          <a:schemeClr val="bg1">
            <a:lumMod val="85000"/>
          </a:schemeClr>
        </a:solidFill>
      </c:spPr>
    </c:plotArea>
    <c:legend>
      <c:legendPos val="r"/>
      <c:layout>
        <c:manualLayout>
          <c:xMode val="edge"/>
          <c:yMode val="edge"/>
          <c:x val="6.2441773408071187E-2"/>
          <c:y val="4.0207611821245604E-2"/>
          <c:w val="0.24417529302857685"/>
          <c:h val="0.43839267082519401"/>
        </c:manualLayout>
      </c:layout>
      <c:overlay val="0"/>
      <c:txPr>
        <a:bodyPr/>
        <a:lstStyle/>
        <a:p>
          <a:pPr>
            <a:defRPr sz="118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89" l="0.70000000000000062" r="0.70000000000000062" t="0.75000000000000089"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1696606786427148E-2"/>
          <c:y val="2.1996076641979931E-2"/>
          <c:w val="0.90364731953416"/>
          <c:h val="0.83601109861267342"/>
        </c:manualLayout>
      </c:layout>
      <c:scatterChart>
        <c:scatterStyle val="smoothMarker"/>
        <c:varyColors val="0"/>
        <c:ser>
          <c:idx val="0"/>
          <c:order val="0"/>
          <c:tx>
            <c:strRef>
              <c:f>'Tamis standards 2024'!$B$12</c:f>
              <c:strCache>
                <c:ptCount val="1"/>
                <c:pt idx="0">
                  <c:v>% passant</c:v>
                </c:pt>
              </c:strCache>
            </c:strRef>
          </c:tx>
          <c:spPr>
            <a:ln>
              <a:solidFill>
                <a:schemeClr val="tx1"/>
              </a:solidFill>
            </a:ln>
          </c:spPr>
          <c:marker>
            <c:symbol val="diamond"/>
            <c:size val="7"/>
            <c:spPr>
              <a:solidFill>
                <a:schemeClr val="tx1"/>
              </a:solidFill>
            </c:spPr>
          </c:marker>
          <c:xVal>
            <c:numRef>
              <c:f>'Tamis standards 2024'!$A$13:$A$20</c:f>
              <c:numCache>
                <c:formatCode>General</c:formatCode>
                <c:ptCount val="8"/>
                <c:pt idx="0">
                  <c:v>0.08</c:v>
                </c:pt>
                <c:pt idx="1">
                  <c:v>0.16</c:v>
                </c:pt>
                <c:pt idx="2">
                  <c:v>0.315</c:v>
                </c:pt>
                <c:pt idx="3">
                  <c:v>0.63</c:v>
                </c:pt>
                <c:pt idx="4">
                  <c:v>1.25</c:v>
                </c:pt>
                <c:pt idx="5">
                  <c:v>2.5</c:v>
                </c:pt>
                <c:pt idx="6">
                  <c:v>5</c:v>
                </c:pt>
                <c:pt idx="7">
                  <c:v>10</c:v>
                </c:pt>
              </c:numCache>
            </c:numRef>
          </c:xVal>
          <c:yVal>
            <c:numRef>
              <c:f>'Tamis standards 2024'!$B$13:$B$20</c:f>
              <c:numCache>
                <c:formatCode>General</c:formatCode>
                <c:ptCount val="8"/>
                <c:pt idx="0" formatCode="0.0">
                  <c:v>1.3</c:v>
                </c:pt>
                <c:pt idx="1">
                  <c:v>5</c:v>
                </c:pt>
                <c:pt idx="2">
                  <c:v>30.7</c:v>
                </c:pt>
                <c:pt idx="3">
                  <c:v>61.8</c:v>
                </c:pt>
                <c:pt idx="4">
                  <c:v>74.900000000000006</c:v>
                </c:pt>
                <c:pt idx="5">
                  <c:v>83.6</c:v>
                </c:pt>
                <c:pt idx="6">
                  <c:v>95.6</c:v>
                </c:pt>
                <c:pt idx="7">
                  <c:v>100</c:v>
                </c:pt>
              </c:numCache>
            </c:numRef>
          </c:yVal>
          <c:smooth val="1"/>
          <c:extLst>
            <c:ext xmlns:c16="http://schemas.microsoft.com/office/drawing/2014/chart" uri="{C3380CC4-5D6E-409C-BE32-E72D297353CC}">
              <c16:uniqueId val="{00000000-FC6B-4F21-A979-6F6569554FC4}"/>
            </c:ext>
          </c:extLst>
        </c:ser>
        <c:ser>
          <c:idx val="1"/>
          <c:order val="1"/>
          <c:tx>
            <c:v>Limite sable fin acceptable</c:v>
          </c:tx>
          <c:marker>
            <c:symbol val="none"/>
          </c:marker>
          <c:xVal>
            <c:numRef>
              <c:f>'Tamis standards 2024'!$D$78:$D$80</c:f>
              <c:numCache>
                <c:formatCode>General</c:formatCode>
                <c:ptCount val="3"/>
                <c:pt idx="0">
                  <c:v>0.08</c:v>
                </c:pt>
                <c:pt idx="1">
                  <c:v>0.2</c:v>
                </c:pt>
                <c:pt idx="2">
                  <c:v>0.21</c:v>
                </c:pt>
              </c:numCache>
            </c:numRef>
          </c:xVal>
          <c:yVal>
            <c:numRef>
              <c:f>'Tamis standards 2024'!$E$78:$E$80</c:f>
              <c:numCache>
                <c:formatCode>General</c:formatCode>
                <c:ptCount val="3"/>
                <c:pt idx="0">
                  <c:v>3</c:v>
                </c:pt>
                <c:pt idx="1">
                  <c:v>10</c:v>
                </c:pt>
                <c:pt idx="2">
                  <c:v>100</c:v>
                </c:pt>
              </c:numCache>
            </c:numRef>
          </c:yVal>
          <c:smooth val="0"/>
          <c:extLst>
            <c:ext xmlns:c16="http://schemas.microsoft.com/office/drawing/2014/chart" uri="{C3380CC4-5D6E-409C-BE32-E72D297353CC}">
              <c16:uniqueId val="{00000001-FC6B-4F21-A979-6F6569554FC4}"/>
            </c:ext>
          </c:extLst>
        </c:ser>
        <c:ser>
          <c:idx val="2"/>
          <c:order val="2"/>
          <c:tx>
            <c:v>Limite sable grossier</c:v>
          </c:tx>
          <c:spPr>
            <a:ln>
              <a:solidFill>
                <a:schemeClr val="accent1">
                  <a:lumMod val="75000"/>
                </a:schemeClr>
              </a:solidFill>
            </a:ln>
          </c:spPr>
          <c:marker>
            <c:symbol val="none"/>
          </c:marker>
          <c:xVal>
            <c:numRef>
              <c:f>'Tamis standards 2024'!$D$86:$D$89</c:f>
              <c:numCache>
                <c:formatCode>General</c:formatCode>
                <c:ptCount val="4"/>
                <c:pt idx="0">
                  <c:v>0.49</c:v>
                </c:pt>
                <c:pt idx="1">
                  <c:v>0.5</c:v>
                </c:pt>
                <c:pt idx="2">
                  <c:v>2.5</c:v>
                </c:pt>
                <c:pt idx="3">
                  <c:v>10</c:v>
                </c:pt>
              </c:numCache>
            </c:numRef>
          </c:xVal>
          <c:yVal>
            <c:numRef>
              <c:f>'Tamis standards 2024'!$E$86:$E$89</c:f>
              <c:numCache>
                <c:formatCode>General</c:formatCode>
                <c:ptCount val="4"/>
                <c:pt idx="0">
                  <c:v>0</c:v>
                </c:pt>
                <c:pt idx="1">
                  <c:v>10</c:v>
                </c:pt>
                <c:pt idx="2">
                  <c:v>80</c:v>
                </c:pt>
                <c:pt idx="3">
                  <c:v>81</c:v>
                </c:pt>
              </c:numCache>
            </c:numRef>
          </c:yVal>
          <c:smooth val="0"/>
          <c:extLst>
            <c:ext xmlns:c16="http://schemas.microsoft.com/office/drawing/2014/chart" uri="{C3380CC4-5D6E-409C-BE32-E72D297353CC}">
              <c16:uniqueId val="{00000002-FC6B-4F21-A979-6F6569554FC4}"/>
            </c:ext>
          </c:extLst>
        </c:ser>
        <c:ser>
          <c:idx val="3"/>
          <c:order val="3"/>
          <c:tx>
            <c:strRef>
              <c:f>'Tamis standards 2024'!$D$95</c:f>
              <c:strCache>
                <c:ptCount val="1"/>
                <c:pt idx="0">
                  <c:v>Sable grossier Q-2, r.22</c:v>
                </c:pt>
              </c:strCache>
            </c:strRef>
          </c:tx>
          <c:marker>
            <c:symbol val="none"/>
          </c:marker>
          <c:xVal>
            <c:numRef>
              <c:f>'Tamis standards 2024'!$D$96:$D$99</c:f>
              <c:numCache>
                <c:formatCode>General</c:formatCode>
                <c:ptCount val="4"/>
                <c:pt idx="0">
                  <c:v>0.99</c:v>
                </c:pt>
                <c:pt idx="1">
                  <c:v>1</c:v>
                </c:pt>
                <c:pt idx="2">
                  <c:v>2.5</c:v>
                </c:pt>
              </c:numCache>
            </c:numRef>
          </c:xVal>
          <c:yVal>
            <c:numRef>
              <c:f>'Tamis standards 2024'!$E$96:$E$99</c:f>
              <c:numCache>
                <c:formatCode>General</c:formatCode>
                <c:ptCount val="4"/>
                <c:pt idx="0">
                  <c:v>0</c:v>
                </c:pt>
                <c:pt idx="1">
                  <c:v>10</c:v>
                </c:pt>
                <c:pt idx="2">
                  <c:v>80</c:v>
                </c:pt>
              </c:numCache>
            </c:numRef>
          </c:yVal>
          <c:smooth val="0"/>
          <c:extLst>
            <c:ext xmlns:c16="http://schemas.microsoft.com/office/drawing/2014/chart" uri="{C3380CC4-5D6E-409C-BE32-E72D297353CC}">
              <c16:uniqueId val="{00000003-FC6B-4F21-A979-6F6569554FC4}"/>
            </c:ext>
          </c:extLst>
        </c:ser>
        <c:ser>
          <c:idx val="4"/>
          <c:order val="4"/>
          <c:tx>
            <c:v>Limite sable fin visé</c:v>
          </c:tx>
          <c:spPr>
            <a:ln>
              <a:solidFill>
                <a:srgbClr val="92D050"/>
              </a:solidFill>
            </a:ln>
          </c:spPr>
          <c:marker>
            <c:symbol val="none"/>
          </c:marker>
          <c:xVal>
            <c:numRef>
              <c:f>'Tamis standards 2024'!$D$82:$D$84</c:f>
              <c:numCache>
                <c:formatCode>General</c:formatCode>
                <c:ptCount val="3"/>
                <c:pt idx="0">
                  <c:v>0.08</c:v>
                </c:pt>
                <c:pt idx="1">
                  <c:v>0.25</c:v>
                </c:pt>
                <c:pt idx="2">
                  <c:v>0.26</c:v>
                </c:pt>
              </c:numCache>
            </c:numRef>
          </c:xVal>
          <c:yVal>
            <c:numRef>
              <c:f>'Tamis standards 2024'!$E$82:$E$84</c:f>
              <c:numCache>
                <c:formatCode>General</c:formatCode>
                <c:ptCount val="3"/>
                <c:pt idx="0">
                  <c:v>2</c:v>
                </c:pt>
                <c:pt idx="1">
                  <c:v>10</c:v>
                </c:pt>
                <c:pt idx="2">
                  <c:v>100</c:v>
                </c:pt>
              </c:numCache>
            </c:numRef>
          </c:yVal>
          <c:smooth val="0"/>
          <c:extLst>
            <c:ext xmlns:c16="http://schemas.microsoft.com/office/drawing/2014/chart" uri="{C3380CC4-5D6E-409C-BE32-E72D297353CC}">
              <c16:uniqueId val="{00000004-FC6B-4F21-A979-6F6569554FC4}"/>
            </c:ext>
          </c:extLst>
        </c:ser>
        <c:ser>
          <c:idx val="5"/>
          <c:order val="5"/>
          <c:tx>
            <c:v>Limite sable grossier visé</c:v>
          </c:tx>
          <c:spPr>
            <a:ln>
              <a:solidFill>
                <a:schemeClr val="accent3">
                  <a:lumMod val="75000"/>
                </a:schemeClr>
              </a:solidFill>
            </a:ln>
          </c:spPr>
          <c:marker>
            <c:symbol val="none"/>
          </c:marker>
          <c:xVal>
            <c:numRef>
              <c:f>'Tamis standards 2024'!$D$91:$D$94</c:f>
              <c:numCache>
                <c:formatCode>General</c:formatCode>
                <c:ptCount val="4"/>
                <c:pt idx="0">
                  <c:v>0.39</c:v>
                </c:pt>
                <c:pt idx="1">
                  <c:v>0.4</c:v>
                </c:pt>
                <c:pt idx="2">
                  <c:v>2.5</c:v>
                </c:pt>
                <c:pt idx="3">
                  <c:v>10</c:v>
                </c:pt>
              </c:numCache>
            </c:numRef>
          </c:xVal>
          <c:yVal>
            <c:numRef>
              <c:f>'Tamis standards 2024'!$E$91:$E$94</c:f>
              <c:numCache>
                <c:formatCode>General</c:formatCode>
                <c:ptCount val="4"/>
                <c:pt idx="0">
                  <c:v>0</c:v>
                </c:pt>
                <c:pt idx="1">
                  <c:v>10</c:v>
                </c:pt>
                <c:pt idx="2">
                  <c:v>85</c:v>
                </c:pt>
                <c:pt idx="3">
                  <c:v>86</c:v>
                </c:pt>
              </c:numCache>
            </c:numRef>
          </c:yVal>
          <c:smooth val="0"/>
          <c:extLst>
            <c:ext xmlns:c16="http://schemas.microsoft.com/office/drawing/2014/chart" uri="{C3380CC4-5D6E-409C-BE32-E72D297353CC}">
              <c16:uniqueId val="{00000005-FC6B-4F21-A979-6F6569554FC4}"/>
            </c:ext>
          </c:extLst>
        </c:ser>
        <c:ser>
          <c:idx val="6"/>
          <c:order val="6"/>
          <c:tx>
            <c:v>D10</c:v>
          </c:tx>
          <c:spPr>
            <a:ln>
              <a:noFill/>
            </a:ln>
          </c:spPr>
          <c:marker>
            <c:symbol val="plus"/>
            <c:size val="10"/>
            <c:spPr>
              <a:ln w="25400">
                <a:solidFill>
                  <a:srgbClr val="FF0000"/>
                </a:solidFill>
              </a:ln>
            </c:spPr>
          </c:marker>
          <c:xVal>
            <c:numRef>
              <c:f>'Tamis standards 2024'!$B$23</c:f>
              <c:numCache>
                <c:formatCode>General</c:formatCode>
                <c:ptCount val="1"/>
                <c:pt idx="0">
                  <c:v>0.2</c:v>
                </c:pt>
              </c:numCache>
            </c:numRef>
          </c:xVal>
          <c:yVal>
            <c:numRef>
              <c:f>'Tamis standards 2024'!$H$94</c:f>
              <c:numCache>
                <c:formatCode>General</c:formatCode>
                <c:ptCount val="1"/>
                <c:pt idx="0">
                  <c:v>10</c:v>
                </c:pt>
              </c:numCache>
            </c:numRef>
          </c:yVal>
          <c:smooth val="1"/>
          <c:extLst>
            <c:ext xmlns:c16="http://schemas.microsoft.com/office/drawing/2014/chart" uri="{C3380CC4-5D6E-409C-BE32-E72D297353CC}">
              <c16:uniqueId val="{00000006-FC6B-4F21-A979-6F6569554FC4}"/>
            </c:ext>
          </c:extLst>
        </c:ser>
        <c:ser>
          <c:idx val="7"/>
          <c:order val="7"/>
          <c:tx>
            <c:v>D60</c:v>
          </c:tx>
          <c:spPr>
            <a:ln>
              <a:noFill/>
            </a:ln>
          </c:spPr>
          <c:marker>
            <c:symbol val="plus"/>
            <c:size val="10"/>
            <c:spPr>
              <a:ln w="25400">
                <a:solidFill>
                  <a:srgbClr val="0070C0"/>
                </a:solidFill>
              </a:ln>
            </c:spPr>
          </c:marker>
          <c:xVal>
            <c:numRef>
              <c:f>'Tamis standards 2024'!$B$24</c:f>
              <c:numCache>
                <c:formatCode>General</c:formatCode>
                <c:ptCount val="1"/>
                <c:pt idx="0">
                  <c:v>0.6</c:v>
                </c:pt>
              </c:numCache>
            </c:numRef>
          </c:xVal>
          <c:yVal>
            <c:numRef>
              <c:f>'Tamis standards 2024'!$H$95</c:f>
              <c:numCache>
                <c:formatCode>General</c:formatCode>
                <c:ptCount val="1"/>
                <c:pt idx="0">
                  <c:v>60</c:v>
                </c:pt>
              </c:numCache>
            </c:numRef>
          </c:yVal>
          <c:smooth val="1"/>
          <c:extLst>
            <c:ext xmlns:c16="http://schemas.microsoft.com/office/drawing/2014/chart" uri="{C3380CC4-5D6E-409C-BE32-E72D297353CC}">
              <c16:uniqueId val="{00000007-FC6B-4F21-A979-6F6569554FC4}"/>
            </c:ext>
          </c:extLst>
        </c:ser>
        <c:ser>
          <c:idx val="8"/>
          <c:order val="8"/>
          <c:tx>
            <c:v>% particules fines</c:v>
          </c:tx>
          <c:spPr>
            <a:ln>
              <a:noFill/>
            </a:ln>
          </c:spPr>
          <c:marker>
            <c:symbol val="plus"/>
            <c:size val="10"/>
            <c:spPr>
              <a:ln w="25400">
                <a:solidFill>
                  <a:schemeClr val="accent6">
                    <a:lumMod val="75000"/>
                  </a:schemeClr>
                </a:solidFill>
              </a:ln>
            </c:spPr>
          </c:marker>
          <c:xVal>
            <c:numRef>
              <c:f>'Tamis standards 2024'!$H$98</c:f>
              <c:numCache>
                <c:formatCode>General</c:formatCode>
                <c:ptCount val="1"/>
                <c:pt idx="0">
                  <c:v>0.08</c:v>
                </c:pt>
              </c:numCache>
            </c:numRef>
          </c:xVal>
          <c:yVal>
            <c:numRef>
              <c:f>'Tamis standards 2024'!$B$26</c:f>
              <c:numCache>
                <c:formatCode>0.00</c:formatCode>
                <c:ptCount val="1"/>
                <c:pt idx="0">
                  <c:v>1.3</c:v>
                </c:pt>
              </c:numCache>
            </c:numRef>
          </c:yVal>
          <c:smooth val="1"/>
          <c:extLst>
            <c:ext xmlns:c16="http://schemas.microsoft.com/office/drawing/2014/chart" uri="{C3380CC4-5D6E-409C-BE32-E72D297353CC}">
              <c16:uniqueId val="{00000008-FC6B-4F21-A979-6F6569554FC4}"/>
            </c:ext>
          </c:extLst>
        </c:ser>
        <c:ser>
          <c:idx val="9"/>
          <c:order val="9"/>
          <c:tx>
            <c:v>% particule &gt; 2,5 mm</c:v>
          </c:tx>
          <c:spPr>
            <a:ln>
              <a:noFill/>
            </a:ln>
          </c:spPr>
          <c:marker>
            <c:symbol val="plus"/>
            <c:size val="10"/>
            <c:spPr>
              <a:ln w="25400">
                <a:solidFill>
                  <a:srgbClr val="00B050"/>
                </a:solidFill>
              </a:ln>
            </c:spPr>
          </c:marker>
          <c:xVal>
            <c:numRef>
              <c:f>'Tamis standards 2024'!$H$96</c:f>
              <c:numCache>
                <c:formatCode>General</c:formatCode>
                <c:ptCount val="1"/>
                <c:pt idx="0">
                  <c:v>2.5</c:v>
                </c:pt>
              </c:numCache>
            </c:numRef>
          </c:xVal>
          <c:yVal>
            <c:numRef>
              <c:f>'Tamis standards 2024'!$H$97</c:f>
              <c:numCache>
                <c:formatCode>General</c:formatCode>
                <c:ptCount val="1"/>
                <c:pt idx="0">
                  <c:v>84</c:v>
                </c:pt>
              </c:numCache>
            </c:numRef>
          </c:yVal>
          <c:smooth val="1"/>
          <c:extLst>
            <c:ext xmlns:c16="http://schemas.microsoft.com/office/drawing/2014/chart" uri="{C3380CC4-5D6E-409C-BE32-E72D297353CC}">
              <c16:uniqueId val="{00000009-FC6B-4F21-A979-6F6569554FC4}"/>
            </c:ext>
          </c:extLst>
        </c:ser>
        <c:dLbls>
          <c:showLegendKey val="0"/>
          <c:showVal val="0"/>
          <c:showCatName val="0"/>
          <c:showSerName val="0"/>
          <c:showPercent val="0"/>
          <c:showBubbleSize val="0"/>
        </c:dLbls>
        <c:axId val="680990056"/>
        <c:axId val="680991232"/>
      </c:scatterChart>
      <c:valAx>
        <c:axId val="680990056"/>
        <c:scaling>
          <c:logBase val="10"/>
          <c:orientation val="minMax"/>
          <c:max val="10"/>
          <c:min val="0.01"/>
        </c:scaling>
        <c:delete val="0"/>
        <c:axPos val="b"/>
        <c:majorGridlines/>
        <c:minorGridlines/>
        <c:title>
          <c:tx>
            <c:rich>
              <a:bodyPr/>
              <a:lstStyle/>
              <a:p>
                <a:pPr>
                  <a:defRPr sz="1200" b="1" i="0" u="none" strike="noStrike" baseline="0">
                    <a:solidFill>
                      <a:srgbClr val="000000"/>
                    </a:solidFill>
                    <a:latin typeface="Calibri"/>
                    <a:ea typeface="Calibri"/>
                    <a:cs typeface="Calibri"/>
                  </a:defRPr>
                </a:pPr>
                <a:r>
                  <a:rPr lang="fr-CA"/>
                  <a:t>(mm)</a:t>
                </a:r>
              </a:p>
            </c:rich>
          </c:tx>
          <c:layout>
            <c:manualLayout>
              <c:xMode val="edge"/>
              <c:yMode val="edge"/>
              <c:x val="0.45876976755151111"/>
              <c:y val="0.89671270063204711"/>
            </c:manualLayout>
          </c:layout>
          <c:overlay val="0"/>
          <c:spPr>
            <a:noFill/>
            <a:ln w="25400">
              <a:noFill/>
            </a:ln>
          </c:spPr>
        </c:title>
        <c:numFmt formatCode="General" sourceLinked="1"/>
        <c:majorTickMark val="out"/>
        <c:minorTickMark val="out"/>
        <c:tickLblPos val="nextTo"/>
        <c:txPr>
          <a:bodyPr rot="0" vert="horz"/>
          <a:lstStyle/>
          <a:p>
            <a:pPr>
              <a:defRPr sz="1100" b="0" i="0" u="none" strike="noStrike" baseline="0">
                <a:solidFill>
                  <a:srgbClr val="000000"/>
                </a:solidFill>
                <a:latin typeface="Calibri"/>
                <a:ea typeface="Calibri"/>
                <a:cs typeface="Calibri"/>
              </a:defRPr>
            </a:pPr>
            <a:endParaRPr lang="en-US"/>
          </a:p>
        </c:txPr>
        <c:crossAx val="680991232"/>
        <c:crosses val="autoZero"/>
        <c:crossBetween val="midCat"/>
      </c:valAx>
      <c:valAx>
        <c:axId val="680991232"/>
        <c:scaling>
          <c:orientation val="minMax"/>
          <c:max val="100"/>
          <c:min val="0"/>
        </c:scaling>
        <c:delete val="0"/>
        <c:axPos val="r"/>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80990056"/>
        <c:crosses val="max"/>
        <c:crossBetween val="midCat"/>
        <c:majorUnit val="10"/>
      </c:valAx>
      <c:spPr>
        <a:solidFill>
          <a:schemeClr val="bg1">
            <a:lumMod val="85000"/>
          </a:schemeClr>
        </a:solidFill>
      </c:spPr>
    </c:plotArea>
    <c:legend>
      <c:legendPos val="r"/>
      <c:layout>
        <c:manualLayout>
          <c:xMode val="edge"/>
          <c:yMode val="edge"/>
          <c:x val="6.2441773408071187E-2"/>
          <c:y val="4.0207611821245604E-2"/>
          <c:w val="0.24417529302857685"/>
          <c:h val="0.43839267082519401"/>
        </c:manualLayout>
      </c:layout>
      <c:overlay val="0"/>
      <c:txPr>
        <a:bodyPr/>
        <a:lstStyle/>
        <a:p>
          <a:pPr>
            <a:defRPr sz="118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89" l="0.70000000000000062" r="0.70000000000000062" t="0.75000000000000089"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1696606786427162E-2"/>
          <c:y val="2.1996076641979945E-2"/>
          <c:w val="0.90364731953416022"/>
          <c:h val="0.83601109861267364"/>
        </c:manualLayout>
      </c:layout>
      <c:scatterChart>
        <c:scatterStyle val="smoothMarker"/>
        <c:varyColors val="0"/>
        <c:ser>
          <c:idx val="0"/>
          <c:order val="0"/>
          <c:tx>
            <c:strRef>
              <c:f>'Tamis + 0,2 mm'!$B$12</c:f>
              <c:strCache>
                <c:ptCount val="1"/>
                <c:pt idx="0">
                  <c:v>% passant</c:v>
                </c:pt>
              </c:strCache>
            </c:strRef>
          </c:tx>
          <c:spPr>
            <a:ln>
              <a:solidFill>
                <a:schemeClr val="tx1"/>
              </a:solidFill>
            </a:ln>
          </c:spPr>
          <c:marker>
            <c:symbol val="diamond"/>
            <c:size val="7"/>
            <c:spPr>
              <a:solidFill>
                <a:schemeClr val="tx1"/>
              </a:solidFill>
            </c:spPr>
          </c:marker>
          <c:xVal>
            <c:numRef>
              <c:f>'Tamis + 0,2 mm'!$A$13:$A$21</c:f>
              <c:numCache>
                <c:formatCode>General</c:formatCode>
                <c:ptCount val="9"/>
                <c:pt idx="0">
                  <c:v>0.08</c:v>
                </c:pt>
                <c:pt idx="1">
                  <c:v>0.16</c:v>
                </c:pt>
                <c:pt idx="2">
                  <c:v>0.2</c:v>
                </c:pt>
                <c:pt idx="3">
                  <c:v>0.315</c:v>
                </c:pt>
                <c:pt idx="4">
                  <c:v>0.63</c:v>
                </c:pt>
                <c:pt idx="5">
                  <c:v>1.25</c:v>
                </c:pt>
                <c:pt idx="6">
                  <c:v>2.5</c:v>
                </c:pt>
                <c:pt idx="7">
                  <c:v>5</c:v>
                </c:pt>
                <c:pt idx="8">
                  <c:v>10</c:v>
                </c:pt>
              </c:numCache>
            </c:numRef>
          </c:xVal>
          <c:yVal>
            <c:numRef>
              <c:f>'Tamis + 0,2 mm'!$B$13:$B$21</c:f>
              <c:numCache>
                <c:formatCode>General</c:formatCode>
                <c:ptCount val="9"/>
                <c:pt idx="0" formatCode="0.0">
                  <c:v>2.2999999999999998</c:v>
                </c:pt>
                <c:pt idx="1">
                  <c:v>5</c:v>
                </c:pt>
                <c:pt idx="2">
                  <c:v>5</c:v>
                </c:pt>
                <c:pt idx="3">
                  <c:v>10</c:v>
                </c:pt>
                <c:pt idx="4">
                  <c:v>29</c:v>
                </c:pt>
                <c:pt idx="5">
                  <c:v>54</c:v>
                </c:pt>
                <c:pt idx="6">
                  <c:v>81</c:v>
                </c:pt>
                <c:pt idx="7">
                  <c:v>95</c:v>
                </c:pt>
                <c:pt idx="8">
                  <c:v>100</c:v>
                </c:pt>
              </c:numCache>
            </c:numRef>
          </c:yVal>
          <c:smooth val="1"/>
          <c:extLst>
            <c:ext xmlns:c16="http://schemas.microsoft.com/office/drawing/2014/chart" uri="{C3380CC4-5D6E-409C-BE32-E72D297353CC}">
              <c16:uniqueId val="{00000000-219F-4BC4-9123-03624ADE0A27}"/>
            </c:ext>
          </c:extLst>
        </c:ser>
        <c:ser>
          <c:idx val="1"/>
          <c:order val="1"/>
          <c:tx>
            <c:v>Limite sable fin acceptable</c:v>
          </c:tx>
          <c:marker>
            <c:symbol val="none"/>
          </c:marker>
          <c:xVal>
            <c:numRef>
              <c:f>'Tamis + 0,2 mm'!$D$79:$D$81</c:f>
              <c:numCache>
                <c:formatCode>General</c:formatCode>
                <c:ptCount val="3"/>
                <c:pt idx="0">
                  <c:v>0.08</c:v>
                </c:pt>
                <c:pt idx="1">
                  <c:v>0.2</c:v>
                </c:pt>
                <c:pt idx="2">
                  <c:v>0.21</c:v>
                </c:pt>
              </c:numCache>
            </c:numRef>
          </c:xVal>
          <c:yVal>
            <c:numRef>
              <c:f>'Tamis + 0,2 mm'!$E$79:$E$81</c:f>
              <c:numCache>
                <c:formatCode>General</c:formatCode>
                <c:ptCount val="3"/>
                <c:pt idx="0">
                  <c:v>3</c:v>
                </c:pt>
                <c:pt idx="1">
                  <c:v>10</c:v>
                </c:pt>
                <c:pt idx="2">
                  <c:v>100</c:v>
                </c:pt>
              </c:numCache>
            </c:numRef>
          </c:yVal>
          <c:smooth val="0"/>
          <c:extLst>
            <c:ext xmlns:c16="http://schemas.microsoft.com/office/drawing/2014/chart" uri="{C3380CC4-5D6E-409C-BE32-E72D297353CC}">
              <c16:uniqueId val="{00000001-219F-4BC4-9123-03624ADE0A27}"/>
            </c:ext>
          </c:extLst>
        </c:ser>
        <c:ser>
          <c:idx val="2"/>
          <c:order val="2"/>
          <c:tx>
            <c:v>Limite sable grossier</c:v>
          </c:tx>
          <c:spPr>
            <a:ln>
              <a:solidFill>
                <a:schemeClr val="accent1">
                  <a:lumMod val="75000"/>
                </a:schemeClr>
              </a:solidFill>
            </a:ln>
          </c:spPr>
          <c:marker>
            <c:symbol val="none"/>
          </c:marker>
          <c:xVal>
            <c:numRef>
              <c:f>'Tamis + 0,2 mm'!$D$87:$D$90</c:f>
              <c:numCache>
                <c:formatCode>General</c:formatCode>
                <c:ptCount val="4"/>
                <c:pt idx="0">
                  <c:v>0.49</c:v>
                </c:pt>
                <c:pt idx="1">
                  <c:v>0.5</c:v>
                </c:pt>
                <c:pt idx="2">
                  <c:v>2.5</c:v>
                </c:pt>
                <c:pt idx="3">
                  <c:v>10</c:v>
                </c:pt>
              </c:numCache>
            </c:numRef>
          </c:xVal>
          <c:yVal>
            <c:numRef>
              <c:f>'Tamis + 0,2 mm'!$E$87:$E$90</c:f>
              <c:numCache>
                <c:formatCode>General</c:formatCode>
                <c:ptCount val="4"/>
                <c:pt idx="0">
                  <c:v>0</c:v>
                </c:pt>
                <c:pt idx="1">
                  <c:v>10</c:v>
                </c:pt>
                <c:pt idx="2">
                  <c:v>80</c:v>
                </c:pt>
                <c:pt idx="3">
                  <c:v>81</c:v>
                </c:pt>
              </c:numCache>
            </c:numRef>
          </c:yVal>
          <c:smooth val="0"/>
          <c:extLst>
            <c:ext xmlns:c16="http://schemas.microsoft.com/office/drawing/2014/chart" uri="{C3380CC4-5D6E-409C-BE32-E72D297353CC}">
              <c16:uniqueId val="{00000002-219F-4BC4-9123-03624ADE0A27}"/>
            </c:ext>
          </c:extLst>
        </c:ser>
        <c:ser>
          <c:idx val="3"/>
          <c:order val="3"/>
          <c:tx>
            <c:strRef>
              <c:f>'Tamis + 0,2 mm'!$D$96</c:f>
              <c:strCache>
                <c:ptCount val="1"/>
                <c:pt idx="0">
                  <c:v>Sable grossier Q-2, r.22</c:v>
                </c:pt>
              </c:strCache>
            </c:strRef>
          </c:tx>
          <c:marker>
            <c:symbol val="none"/>
          </c:marker>
          <c:xVal>
            <c:numRef>
              <c:f>'Tamis + 0,2 mm'!$D$97:$D$100</c:f>
              <c:numCache>
                <c:formatCode>General</c:formatCode>
                <c:ptCount val="4"/>
                <c:pt idx="0">
                  <c:v>0.99</c:v>
                </c:pt>
                <c:pt idx="1">
                  <c:v>1</c:v>
                </c:pt>
                <c:pt idx="2">
                  <c:v>2.5</c:v>
                </c:pt>
              </c:numCache>
            </c:numRef>
          </c:xVal>
          <c:yVal>
            <c:numRef>
              <c:f>'Tamis + 0,2 mm'!$E$97:$E$100</c:f>
              <c:numCache>
                <c:formatCode>General</c:formatCode>
                <c:ptCount val="4"/>
                <c:pt idx="0">
                  <c:v>0</c:v>
                </c:pt>
                <c:pt idx="1">
                  <c:v>10</c:v>
                </c:pt>
                <c:pt idx="2">
                  <c:v>80</c:v>
                </c:pt>
              </c:numCache>
            </c:numRef>
          </c:yVal>
          <c:smooth val="0"/>
          <c:extLst>
            <c:ext xmlns:c16="http://schemas.microsoft.com/office/drawing/2014/chart" uri="{C3380CC4-5D6E-409C-BE32-E72D297353CC}">
              <c16:uniqueId val="{00000003-219F-4BC4-9123-03624ADE0A27}"/>
            </c:ext>
          </c:extLst>
        </c:ser>
        <c:ser>
          <c:idx val="4"/>
          <c:order val="4"/>
          <c:tx>
            <c:v>Limite sable fin visé</c:v>
          </c:tx>
          <c:spPr>
            <a:ln>
              <a:solidFill>
                <a:srgbClr val="92D050"/>
              </a:solidFill>
            </a:ln>
          </c:spPr>
          <c:marker>
            <c:symbol val="none"/>
          </c:marker>
          <c:xVal>
            <c:numRef>
              <c:f>'Tamis + 0,2 mm'!$D$83:$D$85</c:f>
              <c:numCache>
                <c:formatCode>General</c:formatCode>
                <c:ptCount val="3"/>
                <c:pt idx="0">
                  <c:v>0.08</c:v>
                </c:pt>
                <c:pt idx="1">
                  <c:v>0.25</c:v>
                </c:pt>
                <c:pt idx="2">
                  <c:v>0.26</c:v>
                </c:pt>
              </c:numCache>
            </c:numRef>
          </c:xVal>
          <c:yVal>
            <c:numRef>
              <c:f>'Tamis + 0,2 mm'!$E$83:$E$85</c:f>
              <c:numCache>
                <c:formatCode>General</c:formatCode>
                <c:ptCount val="3"/>
                <c:pt idx="0">
                  <c:v>2</c:v>
                </c:pt>
                <c:pt idx="1">
                  <c:v>10</c:v>
                </c:pt>
                <c:pt idx="2">
                  <c:v>100</c:v>
                </c:pt>
              </c:numCache>
            </c:numRef>
          </c:yVal>
          <c:smooth val="0"/>
          <c:extLst>
            <c:ext xmlns:c16="http://schemas.microsoft.com/office/drawing/2014/chart" uri="{C3380CC4-5D6E-409C-BE32-E72D297353CC}">
              <c16:uniqueId val="{00000004-219F-4BC4-9123-03624ADE0A27}"/>
            </c:ext>
          </c:extLst>
        </c:ser>
        <c:ser>
          <c:idx val="5"/>
          <c:order val="5"/>
          <c:tx>
            <c:v>Limite sable grossier visé</c:v>
          </c:tx>
          <c:spPr>
            <a:ln>
              <a:solidFill>
                <a:schemeClr val="accent3">
                  <a:lumMod val="75000"/>
                </a:schemeClr>
              </a:solidFill>
            </a:ln>
          </c:spPr>
          <c:marker>
            <c:symbol val="none"/>
          </c:marker>
          <c:xVal>
            <c:numRef>
              <c:f>'Tamis + 0,2 mm'!$D$92:$D$95</c:f>
              <c:numCache>
                <c:formatCode>General</c:formatCode>
                <c:ptCount val="4"/>
                <c:pt idx="0">
                  <c:v>0.39</c:v>
                </c:pt>
                <c:pt idx="1">
                  <c:v>0.4</c:v>
                </c:pt>
                <c:pt idx="2">
                  <c:v>2.5</c:v>
                </c:pt>
                <c:pt idx="3">
                  <c:v>10</c:v>
                </c:pt>
              </c:numCache>
            </c:numRef>
          </c:xVal>
          <c:yVal>
            <c:numRef>
              <c:f>'Tamis + 0,2 mm'!$E$92:$E$95</c:f>
              <c:numCache>
                <c:formatCode>General</c:formatCode>
                <c:ptCount val="4"/>
                <c:pt idx="0">
                  <c:v>0</c:v>
                </c:pt>
                <c:pt idx="1">
                  <c:v>10</c:v>
                </c:pt>
                <c:pt idx="2">
                  <c:v>85</c:v>
                </c:pt>
                <c:pt idx="3">
                  <c:v>86</c:v>
                </c:pt>
              </c:numCache>
            </c:numRef>
          </c:yVal>
          <c:smooth val="0"/>
          <c:extLst>
            <c:ext xmlns:c16="http://schemas.microsoft.com/office/drawing/2014/chart" uri="{C3380CC4-5D6E-409C-BE32-E72D297353CC}">
              <c16:uniqueId val="{00000005-219F-4BC4-9123-03624ADE0A27}"/>
            </c:ext>
          </c:extLst>
        </c:ser>
        <c:ser>
          <c:idx val="6"/>
          <c:order val="6"/>
          <c:tx>
            <c:v>D10</c:v>
          </c:tx>
          <c:spPr>
            <a:ln>
              <a:noFill/>
            </a:ln>
          </c:spPr>
          <c:marker>
            <c:symbol val="plus"/>
            <c:size val="10"/>
            <c:spPr>
              <a:ln w="25400">
                <a:solidFill>
                  <a:srgbClr val="FF0000"/>
                </a:solidFill>
              </a:ln>
            </c:spPr>
          </c:marker>
          <c:xVal>
            <c:numRef>
              <c:f>'Tamis + 0,2 mm'!$B$24</c:f>
              <c:numCache>
                <c:formatCode>General</c:formatCode>
                <c:ptCount val="1"/>
              </c:numCache>
            </c:numRef>
          </c:xVal>
          <c:yVal>
            <c:numRef>
              <c:f>'Tamis + 0,2 mm'!$H$95</c:f>
              <c:numCache>
                <c:formatCode>General</c:formatCode>
                <c:ptCount val="1"/>
                <c:pt idx="0">
                  <c:v>10</c:v>
                </c:pt>
              </c:numCache>
            </c:numRef>
          </c:yVal>
          <c:smooth val="1"/>
          <c:extLst>
            <c:ext xmlns:c16="http://schemas.microsoft.com/office/drawing/2014/chart" uri="{C3380CC4-5D6E-409C-BE32-E72D297353CC}">
              <c16:uniqueId val="{00000006-219F-4BC4-9123-03624ADE0A27}"/>
            </c:ext>
          </c:extLst>
        </c:ser>
        <c:ser>
          <c:idx val="7"/>
          <c:order val="7"/>
          <c:tx>
            <c:v>D60</c:v>
          </c:tx>
          <c:spPr>
            <a:ln>
              <a:noFill/>
            </a:ln>
          </c:spPr>
          <c:marker>
            <c:symbol val="plus"/>
            <c:size val="10"/>
            <c:spPr>
              <a:ln w="25400">
                <a:solidFill>
                  <a:srgbClr val="0070C0"/>
                </a:solidFill>
              </a:ln>
            </c:spPr>
          </c:marker>
          <c:xVal>
            <c:numRef>
              <c:f>'Tamis + 0,2 mm'!$B$25</c:f>
              <c:numCache>
                <c:formatCode>General</c:formatCode>
                <c:ptCount val="1"/>
              </c:numCache>
            </c:numRef>
          </c:xVal>
          <c:yVal>
            <c:numRef>
              <c:f>'Tamis + 0,2 mm'!$H$96</c:f>
              <c:numCache>
                <c:formatCode>General</c:formatCode>
                <c:ptCount val="1"/>
                <c:pt idx="0">
                  <c:v>60</c:v>
                </c:pt>
              </c:numCache>
            </c:numRef>
          </c:yVal>
          <c:smooth val="1"/>
          <c:extLst>
            <c:ext xmlns:c16="http://schemas.microsoft.com/office/drawing/2014/chart" uri="{C3380CC4-5D6E-409C-BE32-E72D297353CC}">
              <c16:uniqueId val="{00000007-219F-4BC4-9123-03624ADE0A27}"/>
            </c:ext>
          </c:extLst>
        </c:ser>
        <c:ser>
          <c:idx val="8"/>
          <c:order val="8"/>
          <c:tx>
            <c:v>% particules fines</c:v>
          </c:tx>
          <c:spPr>
            <a:ln>
              <a:noFill/>
            </a:ln>
          </c:spPr>
          <c:marker>
            <c:symbol val="plus"/>
            <c:size val="10"/>
            <c:spPr>
              <a:ln w="25400">
                <a:solidFill>
                  <a:schemeClr val="accent6">
                    <a:lumMod val="75000"/>
                  </a:schemeClr>
                </a:solidFill>
              </a:ln>
            </c:spPr>
          </c:marker>
          <c:xVal>
            <c:numRef>
              <c:f>'Tamis + 0,2 mm'!$H$99</c:f>
              <c:numCache>
                <c:formatCode>General</c:formatCode>
                <c:ptCount val="1"/>
                <c:pt idx="0">
                  <c:v>0.08</c:v>
                </c:pt>
              </c:numCache>
            </c:numRef>
          </c:xVal>
          <c:yVal>
            <c:numRef>
              <c:f>'Tamis + 0,2 mm'!$B$27</c:f>
              <c:numCache>
                <c:formatCode>0.00</c:formatCode>
                <c:ptCount val="1"/>
                <c:pt idx="0">
                  <c:v>2.2999999999999998</c:v>
                </c:pt>
              </c:numCache>
            </c:numRef>
          </c:yVal>
          <c:smooth val="1"/>
          <c:extLst>
            <c:ext xmlns:c16="http://schemas.microsoft.com/office/drawing/2014/chart" uri="{C3380CC4-5D6E-409C-BE32-E72D297353CC}">
              <c16:uniqueId val="{00000008-219F-4BC4-9123-03624ADE0A27}"/>
            </c:ext>
          </c:extLst>
        </c:ser>
        <c:ser>
          <c:idx val="9"/>
          <c:order val="9"/>
          <c:tx>
            <c:v>% particule &gt; 2,5 mm</c:v>
          </c:tx>
          <c:spPr>
            <a:ln>
              <a:noFill/>
            </a:ln>
          </c:spPr>
          <c:marker>
            <c:symbol val="plus"/>
            <c:size val="10"/>
            <c:spPr>
              <a:ln w="25400">
                <a:solidFill>
                  <a:srgbClr val="00B050"/>
                </a:solidFill>
              </a:ln>
            </c:spPr>
          </c:marker>
          <c:xVal>
            <c:numRef>
              <c:f>'Tamis + 0,2 mm'!$H$97</c:f>
              <c:numCache>
                <c:formatCode>General</c:formatCode>
                <c:ptCount val="1"/>
                <c:pt idx="0">
                  <c:v>2.5</c:v>
                </c:pt>
              </c:numCache>
            </c:numRef>
          </c:xVal>
          <c:yVal>
            <c:numRef>
              <c:f>'Tamis + 0,2 mm'!$H$98</c:f>
              <c:numCache>
                <c:formatCode>General</c:formatCode>
                <c:ptCount val="1"/>
                <c:pt idx="0">
                  <c:v>100</c:v>
                </c:pt>
              </c:numCache>
            </c:numRef>
          </c:yVal>
          <c:smooth val="1"/>
          <c:extLst>
            <c:ext xmlns:c16="http://schemas.microsoft.com/office/drawing/2014/chart" uri="{C3380CC4-5D6E-409C-BE32-E72D297353CC}">
              <c16:uniqueId val="{00000009-219F-4BC4-9123-03624ADE0A27}"/>
            </c:ext>
          </c:extLst>
        </c:ser>
        <c:dLbls>
          <c:showLegendKey val="0"/>
          <c:showVal val="0"/>
          <c:showCatName val="0"/>
          <c:showSerName val="0"/>
          <c:showPercent val="0"/>
          <c:showBubbleSize val="0"/>
        </c:dLbls>
        <c:axId val="680988880"/>
        <c:axId val="680990448"/>
      </c:scatterChart>
      <c:valAx>
        <c:axId val="680988880"/>
        <c:scaling>
          <c:logBase val="10"/>
          <c:orientation val="minMax"/>
          <c:max val="10"/>
          <c:min val="0.01"/>
        </c:scaling>
        <c:delete val="0"/>
        <c:axPos val="b"/>
        <c:majorGridlines/>
        <c:minorGridlines/>
        <c:title>
          <c:tx>
            <c:rich>
              <a:bodyPr/>
              <a:lstStyle/>
              <a:p>
                <a:pPr>
                  <a:defRPr sz="1200" b="1" i="0" u="none" strike="noStrike" baseline="0">
                    <a:solidFill>
                      <a:srgbClr val="000000"/>
                    </a:solidFill>
                    <a:latin typeface="Calibri"/>
                    <a:ea typeface="Calibri"/>
                    <a:cs typeface="Calibri"/>
                  </a:defRPr>
                </a:pPr>
                <a:r>
                  <a:rPr lang="fr-FR"/>
                  <a:t>(mm)</a:t>
                </a:r>
              </a:p>
            </c:rich>
          </c:tx>
          <c:layout>
            <c:manualLayout>
              <c:xMode val="edge"/>
              <c:yMode val="edge"/>
              <c:x val="0.45876976755151111"/>
              <c:y val="0.89671270063204711"/>
            </c:manualLayout>
          </c:layout>
          <c:overlay val="0"/>
          <c:spPr>
            <a:noFill/>
            <a:ln w="25400">
              <a:noFill/>
            </a:ln>
          </c:spPr>
        </c:title>
        <c:numFmt formatCode="General" sourceLinked="1"/>
        <c:majorTickMark val="out"/>
        <c:minorTickMark val="out"/>
        <c:tickLblPos val="nextTo"/>
        <c:txPr>
          <a:bodyPr rot="0" vert="horz"/>
          <a:lstStyle/>
          <a:p>
            <a:pPr>
              <a:defRPr sz="1100" b="0" i="0" u="none" strike="noStrike" baseline="0">
                <a:solidFill>
                  <a:srgbClr val="000000"/>
                </a:solidFill>
                <a:latin typeface="Calibri"/>
                <a:ea typeface="Calibri"/>
                <a:cs typeface="Calibri"/>
              </a:defRPr>
            </a:pPr>
            <a:endParaRPr lang="en-US"/>
          </a:p>
        </c:txPr>
        <c:crossAx val="680990448"/>
        <c:crosses val="autoZero"/>
        <c:crossBetween val="midCat"/>
      </c:valAx>
      <c:valAx>
        <c:axId val="680990448"/>
        <c:scaling>
          <c:orientation val="minMax"/>
          <c:max val="100"/>
          <c:min val="0"/>
        </c:scaling>
        <c:delete val="0"/>
        <c:axPos val="r"/>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80988880"/>
        <c:crosses val="max"/>
        <c:crossBetween val="midCat"/>
        <c:majorUnit val="10"/>
      </c:valAx>
      <c:spPr>
        <a:solidFill>
          <a:schemeClr val="bg1">
            <a:lumMod val="85000"/>
          </a:schemeClr>
        </a:solidFill>
      </c:spPr>
    </c:plotArea>
    <c:legend>
      <c:legendPos val="r"/>
      <c:layout>
        <c:manualLayout>
          <c:xMode val="edge"/>
          <c:yMode val="edge"/>
          <c:x val="6.1509806640786542E-2"/>
          <c:y val="4.2801651293584028E-2"/>
          <c:w val="0.24417529302857685"/>
          <c:h val="0.43839267082519401"/>
        </c:manualLayout>
      </c:layout>
      <c:overlay val="0"/>
      <c:txPr>
        <a:bodyPr/>
        <a:lstStyle/>
        <a:p>
          <a:pPr>
            <a:defRPr sz="118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11" l="0.70000000000000062" r="0.70000000000000062" t="0.75000000000000111" header="0.30000000000000032" footer="0.30000000000000032"/>
    <c:pageSetup/>
  </c:printSettings>
  <c:userShapes r:id="rId1"/>
</c:chartSpace>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5.xml"/><Relationship Id="rId4" Type="http://schemas.openxmlformats.org/officeDocument/2006/relationships/image" Target="../media/image5.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7.xml"/></Relationships>
</file>

<file path=xl/drawings/_rels/drawing1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8.xml"/></Relationships>
</file>

<file path=xl/drawings/_rels/drawing1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chart" Target="../charts/chart9.xml"/></Relationships>
</file>

<file path=xl/drawings/_rels/drawing20.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1.png"/><Relationship Id="rId1" Type="http://schemas.openxmlformats.org/officeDocument/2006/relationships/chart" Target="../charts/chart10.xml"/></Relationships>
</file>

<file path=xl/drawings/_rels/drawing2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2.xml"/><Relationship Id="rId4"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3.xml"/><Relationship Id="rId4"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4.xml"/><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0</xdr:colOff>
      <xdr:row>30</xdr:row>
      <xdr:rowOff>182880</xdr:rowOff>
    </xdr:from>
    <xdr:to>
      <xdr:col>6</xdr:col>
      <xdr:colOff>777240</xdr:colOff>
      <xdr:row>63</xdr:row>
      <xdr:rowOff>22860</xdr:rowOff>
    </xdr:to>
    <xdr:graphicFrame macro="">
      <xdr:nvGraphicFramePr>
        <xdr:cNvPr id="2" name="Graphique 1">
          <a:extLst>
            <a:ext uri="{FF2B5EF4-FFF2-40B4-BE49-F238E27FC236}">
              <a16:creationId xmlns:a16="http://schemas.microsoft.com/office/drawing/2014/main" id="{FC070AA9-A6B1-4E75-BEEB-29F296704E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53340</xdr:colOff>
      <xdr:row>0</xdr:row>
      <xdr:rowOff>106680</xdr:rowOff>
    </xdr:from>
    <xdr:to>
      <xdr:col>1</xdr:col>
      <xdr:colOff>818819</xdr:colOff>
      <xdr:row>1</xdr:row>
      <xdr:rowOff>186690</xdr:rowOff>
    </xdr:to>
    <xdr:pic>
      <xdr:nvPicPr>
        <xdr:cNvPr id="3" name="Image 2">
          <a:extLst>
            <a:ext uri="{FF2B5EF4-FFF2-40B4-BE49-F238E27FC236}">
              <a16:creationId xmlns:a16="http://schemas.microsoft.com/office/drawing/2014/main" id="{824E4ED0-BAFD-4084-BC29-AD369260547A}"/>
            </a:ext>
          </a:extLst>
        </xdr:cNvPr>
        <xdr:cNvPicPr>
          <a:picLocks noChangeAspect="1"/>
        </xdr:cNvPicPr>
      </xdr:nvPicPr>
      <xdr:blipFill>
        <a:blip xmlns:r="http://schemas.openxmlformats.org/officeDocument/2006/relationships" r:embed="rId2"/>
        <a:stretch>
          <a:fillRect/>
        </a:stretch>
      </xdr:blipFill>
      <xdr:spPr>
        <a:xfrm>
          <a:off x="53340" y="106680"/>
          <a:ext cx="3417239" cy="1017270"/>
        </a:xfrm>
        <a:prstGeom prst="rect">
          <a:avLst/>
        </a:prstGeom>
      </xdr:spPr>
    </xdr:pic>
    <xdr:clientData/>
  </xdr:twoCellAnchor>
  <xdr:twoCellAnchor editAs="oneCell">
    <xdr:from>
      <xdr:col>4</xdr:col>
      <xdr:colOff>962025</xdr:colOff>
      <xdr:row>0</xdr:row>
      <xdr:rowOff>0</xdr:rowOff>
    </xdr:from>
    <xdr:to>
      <xdr:col>7</xdr:col>
      <xdr:colOff>57609</xdr:colOff>
      <xdr:row>1</xdr:row>
      <xdr:rowOff>186962</xdr:rowOff>
    </xdr:to>
    <xdr:pic>
      <xdr:nvPicPr>
        <xdr:cNvPr id="4" name="Picture 4">
          <a:extLst>
            <a:ext uri="{FF2B5EF4-FFF2-40B4-BE49-F238E27FC236}">
              <a16:creationId xmlns:a16="http://schemas.microsoft.com/office/drawing/2014/main" id="{90681AAF-8B15-4DCA-A6E4-64365F0C69A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391275" y="0"/>
          <a:ext cx="1838784" cy="112041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31</xdr:row>
      <xdr:rowOff>4083</xdr:rowOff>
    </xdr:from>
    <xdr:to>
      <xdr:col>7</xdr:col>
      <xdr:colOff>5443</xdr:colOff>
      <xdr:row>63</xdr:row>
      <xdr:rowOff>19050</xdr:rowOff>
    </xdr:to>
    <xdr:graphicFrame macro="">
      <xdr:nvGraphicFramePr>
        <xdr:cNvPr id="2" name="Graphique 1">
          <a:extLst>
            <a:ext uri="{FF2B5EF4-FFF2-40B4-BE49-F238E27FC236}">
              <a16:creationId xmlns:a16="http://schemas.microsoft.com/office/drawing/2014/main" id="{D263649F-6D60-4DD4-86D9-8C33BB04C9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3</xdr:col>
          <xdr:colOff>0</xdr:colOff>
          <xdr:row>15</xdr:row>
          <xdr:rowOff>0</xdr:rowOff>
        </xdr:from>
        <xdr:to>
          <xdr:col>5</xdr:col>
          <xdr:colOff>0</xdr:colOff>
          <xdr:row>17</xdr:row>
          <xdr:rowOff>0</xdr:rowOff>
        </xdr:to>
        <xdr:sp macro="" textlink="">
          <xdr:nvSpPr>
            <xdr:cNvPr id="18433" name="Button 1" hidden="1">
              <a:extLst>
                <a:ext uri="{63B3BB69-23CF-44E3-9099-C40C66FF867C}">
                  <a14:compatExt spid="_x0000_s18433"/>
                </a:ext>
                <a:ext uri="{FF2B5EF4-FFF2-40B4-BE49-F238E27FC236}">
                  <a16:creationId xmlns:a16="http://schemas.microsoft.com/office/drawing/2014/main" id="{00000000-0008-0000-0500-0000014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CA" sz="1100" b="0" i="0" u="none" strike="noStrike" baseline="0">
                  <a:solidFill>
                    <a:srgbClr val="000000"/>
                  </a:solidFill>
                  <a:latin typeface="Calibri"/>
                  <a:ea typeface="Calibri"/>
                  <a:cs typeface="Calibri"/>
                </a:rPr>
                <a:t>Clear</a:t>
              </a:r>
            </a:p>
          </xdr:txBody>
        </xdr:sp>
        <xdr:clientData fPrintsWithSheet="0"/>
      </xdr:twoCellAnchor>
    </mc:Choice>
    <mc:Fallback/>
  </mc:AlternateContent>
  <xdr:twoCellAnchor editAs="oneCell">
    <xdr:from>
      <xdr:col>0</xdr:col>
      <xdr:colOff>141514</xdr:colOff>
      <xdr:row>0</xdr:row>
      <xdr:rowOff>97715</xdr:rowOff>
    </xdr:from>
    <xdr:to>
      <xdr:col>0</xdr:col>
      <xdr:colOff>2242169</xdr:colOff>
      <xdr:row>0</xdr:row>
      <xdr:rowOff>731315</xdr:rowOff>
    </xdr:to>
    <xdr:pic>
      <xdr:nvPicPr>
        <xdr:cNvPr id="5" name="Image 4">
          <a:extLst>
            <a:ext uri="{FF2B5EF4-FFF2-40B4-BE49-F238E27FC236}">
              <a16:creationId xmlns:a16="http://schemas.microsoft.com/office/drawing/2014/main" id="{207EF00B-6BAD-423B-8AFB-B532E87B0BC5}"/>
            </a:ext>
          </a:extLst>
        </xdr:cNvPr>
        <xdr:cNvPicPr>
          <a:picLocks noChangeAspect="1"/>
        </xdr:cNvPicPr>
      </xdr:nvPicPr>
      <xdr:blipFill>
        <a:blip xmlns:r="http://schemas.openxmlformats.org/officeDocument/2006/relationships" r:embed="rId2"/>
        <a:stretch>
          <a:fillRect/>
        </a:stretch>
      </xdr:blipFill>
      <xdr:spPr>
        <a:xfrm>
          <a:off x="141514" y="97715"/>
          <a:ext cx="2100655" cy="633600"/>
        </a:xfrm>
        <a:prstGeom prst="rect">
          <a:avLst/>
        </a:prstGeom>
      </xdr:spPr>
    </xdr:pic>
    <xdr:clientData/>
  </xdr:twoCellAnchor>
  <xdr:twoCellAnchor editAs="oneCell">
    <xdr:from>
      <xdr:col>4</xdr:col>
      <xdr:colOff>600683</xdr:colOff>
      <xdr:row>0</xdr:row>
      <xdr:rowOff>0</xdr:rowOff>
    </xdr:from>
    <xdr:to>
      <xdr:col>6</xdr:col>
      <xdr:colOff>489003</xdr:colOff>
      <xdr:row>2</xdr:row>
      <xdr:rowOff>7572</xdr:rowOff>
    </xdr:to>
    <xdr:pic>
      <xdr:nvPicPr>
        <xdr:cNvPr id="6" name="Picture 4">
          <a:extLst>
            <a:ext uri="{FF2B5EF4-FFF2-40B4-BE49-F238E27FC236}">
              <a16:creationId xmlns:a16="http://schemas.microsoft.com/office/drawing/2014/main" id="{BF406090-5316-4314-B910-DDB0518DB3B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043540" y="0"/>
          <a:ext cx="1847749" cy="1139686"/>
        </a:xfrm>
        <a:prstGeom prst="rect">
          <a:avLst/>
        </a:prstGeom>
      </xdr:spPr>
    </xdr:pic>
    <xdr:clientData/>
  </xdr:twoCellAnchor>
  <xdr:twoCellAnchor editAs="oneCell">
    <xdr:from>
      <xdr:col>1</xdr:col>
      <xdr:colOff>291801</xdr:colOff>
      <xdr:row>0</xdr:row>
      <xdr:rowOff>260539</xdr:rowOff>
    </xdr:from>
    <xdr:to>
      <xdr:col>4</xdr:col>
      <xdr:colOff>238501</xdr:colOff>
      <xdr:row>0</xdr:row>
      <xdr:rowOff>788895</xdr:rowOff>
    </xdr:to>
    <xdr:pic>
      <xdr:nvPicPr>
        <xdr:cNvPr id="7" name="Image 6" descr="Make-Way Environmental Technologies - Home of System O)) Septic Systems">
          <a:extLst>
            <a:ext uri="{FF2B5EF4-FFF2-40B4-BE49-F238E27FC236}">
              <a16:creationId xmlns:a16="http://schemas.microsoft.com/office/drawing/2014/main" id="{9EFA48C6-D2E0-4D85-971E-C1AC394DDEB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947915" y="260539"/>
          <a:ext cx="2733443" cy="528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c:userShapes xmlns:c="http://schemas.openxmlformats.org/drawingml/2006/chart">
  <cdr:relSizeAnchor xmlns:cdr="http://schemas.openxmlformats.org/drawingml/2006/chartDrawing">
    <cdr:from>
      <cdr:x>0.30175</cdr:x>
      <cdr:y>0.02599</cdr:y>
    </cdr:from>
    <cdr:to>
      <cdr:x>0.45505</cdr:x>
      <cdr:y>0.83842</cdr:y>
    </cdr:to>
    <cdr:sp macro="" textlink="">
      <cdr:nvSpPr>
        <cdr:cNvPr id="3" name="Forme libre 2"/>
        <cdr:cNvSpPr/>
      </cdr:nvSpPr>
      <cdr:spPr>
        <a:xfrm xmlns:a="http://schemas.openxmlformats.org/drawingml/2006/main">
          <a:off x="2409825" y="133350"/>
          <a:ext cx="1219200" cy="5010150"/>
        </a:xfrm>
        <a:custGeom xmlns:a="http://schemas.openxmlformats.org/drawingml/2006/main">
          <a:avLst/>
          <a:gdLst>
            <a:gd name="connsiteX0" fmla="*/ 1019175 w 1228725"/>
            <a:gd name="connsiteY0" fmla="*/ 0 h 5010150"/>
            <a:gd name="connsiteX1" fmla="*/ 971550 w 1228725"/>
            <a:gd name="connsiteY1" fmla="*/ 4591050 h 5010150"/>
            <a:gd name="connsiteX2" fmla="*/ 0 w 1228725"/>
            <a:gd name="connsiteY2" fmla="*/ 4962525 h 5010150"/>
            <a:gd name="connsiteX3" fmla="*/ 19050 w 1228725"/>
            <a:gd name="connsiteY3" fmla="*/ 5010150 h 5010150"/>
            <a:gd name="connsiteX4" fmla="*/ 1190625 w 1228725"/>
            <a:gd name="connsiteY4" fmla="*/ 4600575 h 5010150"/>
            <a:gd name="connsiteX5" fmla="*/ 1228725 w 1228725"/>
            <a:gd name="connsiteY5" fmla="*/ 0 h 5010150"/>
            <a:gd name="connsiteX6" fmla="*/ 1019175 w 1228725"/>
            <a:gd name="connsiteY6" fmla="*/ 0 h 5010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228725" h="5010150">
              <a:moveTo>
                <a:pt x="1019175" y="0"/>
              </a:moveTo>
              <a:lnTo>
                <a:pt x="971550" y="4591050"/>
              </a:lnTo>
              <a:lnTo>
                <a:pt x="0" y="4962525"/>
              </a:lnTo>
              <a:lnTo>
                <a:pt x="19050" y="5010150"/>
              </a:lnTo>
              <a:lnTo>
                <a:pt x="1190625" y="4600575"/>
              </a:lnTo>
              <a:lnTo>
                <a:pt x="1228725" y="0"/>
              </a:lnTo>
              <a:lnTo>
                <a:pt x="1019175" y="0"/>
              </a:lnTo>
              <a:close/>
            </a:path>
          </a:pathLst>
        </a:custGeom>
        <a:solidFill xmlns:a="http://schemas.openxmlformats.org/drawingml/2006/main">
          <a:schemeClr val="accent3">
            <a:lumMod val="60000"/>
            <a:lumOff val="40000"/>
            <a:alpha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fr-CA"/>
        </a:p>
      </cdr:txBody>
    </cdr:sp>
  </cdr:relSizeAnchor>
  <cdr:relSizeAnchor xmlns:cdr="http://schemas.openxmlformats.org/drawingml/2006/chartDrawing">
    <cdr:from>
      <cdr:x>0.5087</cdr:x>
      <cdr:y>0.14181</cdr:y>
    </cdr:from>
    <cdr:to>
      <cdr:x>0.93409</cdr:x>
      <cdr:y>0.85499</cdr:y>
    </cdr:to>
    <cdr:sp macro="" textlink="">
      <cdr:nvSpPr>
        <cdr:cNvPr id="4" name="Forme libre 3"/>
        <cdr:cNvSpPr/>
      </cdr:nvSpPr>
      <cdr:spPr>
        <a:xfrm xmlns:a="http://schemas.openxmlformats.org/drawingml/2006/main">
          <a:off x="4057650" y="847725"/>
          <a:ext cx="3381375" cy="4391025"/>
        </a:xfrm>
        <a:custGeom xmlns:a="http://schemas.openxmlformats.org/drawingml/2006/main">
          <a:avLst/>
          <a:gdLst>
            <a:gd name="connsiteX0" fmla="*/ 0 w 3381375"/>
            <a:gd name="connsiteY0" fmla="*/ 4391025 h 4391025"/>
            <a:gd name="connsiteX1" fmla="*/ 28575 w 3381375"/>
            <a:gd name="connsiteY1" fmla="*/ 3876675 h 4391025"/>
            <a:gd name="connsiteX2" fmla="*/ 1943100 w 3381375"/>
            <a:gd name="connsiteY2" fmla="*/ 38100 h 4391025"/>
            <a:gd name="connsiteX3" fmla="*/ 3381375 w 3381375"/>
            <a:gd name="connsiteY3" fmla="*/ 0 h 4391025"/>
            <a:gd name="connsiteX4" fmla="*/ 3381375 w 3381375"/>
            <a:gd name="connsiteY4" fmla="*/ 304800 h 4391025"/>
            <a:gd name="connsiteX5" fmla="*/ 1943100 w 3381375"/>
            <a:gd name="connsiteY5" fmla="*/ 304800 h 4391025"/>
            <a:gd name="connsiteX6" fmla="*/ 266700 w 3381375"/>
            <a:gd name="connsiteY6" fmla="*/ 3876675 h 4391025"/>
            <a:gd name="connsiteX7" fmla="*/ 238125 w 3381375"/>
            <a:gd name="connsiteY7" fmla="*/ 4391025 h 4391025"/>
            <a:gd name="connsiteX8" fmla="*/ 0 w 3381375"/>
            <a:gd name="connsiteY8" fmla="*/ 4391025 h 4391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381375" h="4391025">
              <a:moveTo>
                <a:pt x="0" y="4391025"/>
              </a:moveTo>
              <a:lnTo>
                <a:pt x="28575" y="3876675"/>
              </a:lnTo>
              <a:lnTo>
                <a:pt x="1943100" y="38100"/>
              </a:lnTo>
              <a:lnTo>
                <a:pt x="3381375" y="0"/>
              </a:lnTo>
              <a:lnTo>
                <a:pt x="3381375" y="304800"/>
              </a:lnTo>
              <a:lnTo>
                <a:pt x="1943100" y="304800"/>
              </a:lnTo>
              <a:lnTo>
                <a:pt x="266700" y="3876675"/>
              </a:lnTo>
              <a:lnTo>
                <a:pt x="238125" y="4391025"/>
              </a:lnTo>
              <a:lnTo>
                <a:pt x="0" y="4391025"/>
              </a:lnTo>
              <a:close/>
            </a:path>
          </a:pathLst>
        </a:custGeom>
        <a:solidFill xmlns:a="http://schemas.openxmlformats.org/drawingml/2006/main">
          <a:schemeClr val="accent3">
            <a:lumMod val="60000"/>
            <a:lumOff val="40000"/>
            <a:alpha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fr-CA"/>
        </a:p>
      </cdr:txBody>
    </cdr:sp>
  </cdr:relSizeAnchor>
  <cdr:relSizeAnchor xmlns:cdr="http://schemas.openxmlformats.org/drawingml/2006/chartDrawing">
    <cdr:from>
      <cdr:x>0.21329</cdr:x>
      <cdr:y>0.02462</cdr:y>
    </cdr:from>
    <cdr:to>
      <cdr:x>0.93496</cdr:x>
      <cdr:y>0.85519</cdr:y>
    </cdr:to>
    <cdr:sp macro="" textlink="">
      <cdr:nvSpPr>
        <cdr:cNvPr id="5" name="Forme libre 4"/>
        <cdr:cNvSpPr/>
      </cdr:nvSpPr>
      <cdr:spPr>
        <a:xfrm xmlns:a="http://schemas.openxmlformats.org/drawingml/2006/main">
          <a:off x="1704706" y="128076"/>
          <a:ext cx="5745228" cy="5114933"/>
        </a:xfrm>
        <a:custGeom xmlns:a="http://schemas.openxmlformats.org/drawingml/2006/main">
          <a:avLst/>
          <a:gdLst>
            <a:gd name="connsiteX0" fmla="*/ 1943100 w 5743575"/>
            <a:gd name="connsiteY0" fmla="*/ 0 h 5114925"/>
            <a:gd name="connsiteX1" fmla="*/ 5743575 w 5743575"/>
            <a:gd name="connsiteY1" fmla="*/ 0 h 5114925"/>
            <a:gd name="connsiteX2" fmla="*/ 5743575 w 5743575"/>
            <a:gd name="connsiteY2" fmla="*/ 714375 h 5114925"/>
            <a:gd name="connsiteX3" fmla="*/ 4305300 w 5743575"/>
            <a:gd name="connsiteY3" fmla="*/ 771525 h 5114925"/>
            <a:gd name="connsiteX4" fmla="*/ 2381250 w 5743575"/>
            <a:gd name="connsiteY4" fmla="*/ 4591050 h 5114925"/>
            <a:gd name="connsiteX5" fmla="*/ 2362200 w 5743575"/>
            <a:gd name="connsiteY5" fmla="*/ 5105400 h 5114925"/>
            <a:gd name="connsiteX6" fmla="*/ 0 w 5743575"/>
            <a:gd name="connsiteY6" fmla="*/ 5114925 h 5114925"/>
            <a:gd name="connsiteX7" fmla="*/ 733425 w 5743575"/>
            <a:gd name="connsiteY7" fmla="*/ 5019675 h 5114925"/>
            <a:gd name="connsiteX8" fmla="*/ 1905000 w 5743575"/>
            <a:gd name="connsiteY8" fmla="*/ 4610100 h 5114925"/>
            <a:gd name="connsiteX9" fmla="*/ 1943100 w 5743575"/>
            <a:gd name="connsiteY9" fmla="*/ 0 h 51149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5743575" h="5114925">
              <a:moveTo>
                <a:pt x="1943100" y="0"/>
              </a:moveTo>
              <a:lnTo>
                <a:pt x="5743575" y="0"/>
              </a:lnTo>
              <a:lnTo>
                <a:pt x="5743575" y="714375"/>
              </a:lnTo>
              <a:lnTo>
                <a:pt x="4305300" y="771525"/>
              </a:lnTo>
              <a:lnTo>
                <a:pt x="2381250" y="4591050"/>
              </a:lnTo>
              <a:lnTo>
                <a:pt x="2362200" y="5105400"/>
              </a:lnTo>
              <a:lnTo>
                <a:pt x="0" y="5114925"/>
              </a:lnTo>
              <a:lnTo>
                <a:pt x="733425" y="5019675"/>
              </a:lnTo>
              <a:lnTo>
                <a:pt x="1905000" y="4610100"/>
              </a:lnTo>
              <a:lnTo>
                <a:pt x="1943100" y="0"/>
              </a:lnTo>
              <a:close/>
            </a:path>
          </a:pathLst>
        </a:custGeom>
        <a:solidFill xmlns:a="http://schemas.openxmlformats.org/drawingml/2006/main">
          <a:schemeClr val="tx2">
            <a:lumMod val="40000"/>
            <a:lumOff val="60000"/>
            <a:alpha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fr-CA"/>
        </a:p>
      </cdr:txBody>
    </cdr:sp>
  </cdr:relSizeAnchor>
  <cdr:relSizeAnchor xmlns:cdr="http://schemas.openxmlformats.org/drawingml/2006/chartDrawing">
    <cdr:from>
      <cdr:x>0.045</cdr:x>
      <cdr:y>0.6402</cdr:y>
    </cdr:from>
    <cdr:to>
      <cdr:x>0.30245</cdr:x>
      <cdr:y>0.69182</cdr:y>
    </cdr:to>
    <cdr:sp macro="" textlink="">
      <cdr:nvSpPr>
        <cdr:cNvPr id="6" name="Rectangle 5"/>
        <cdr:cNvSpPr/>
      </cdr:nvSpPr>
      <cdr:spPr>
        <a:xfrm xmlns:a="http://schemas.openxmlformats.org/drawingml/2006/main">
          <a:off x="357717" y="3923756"/>
          <a:ext cx="2056299" cy="314314"/>
        </a:xfrm>
        <a:prstGeom xmlns:a="http://schemas.openxmlformats.org/drawingml/2006/main" prst="rect">
          <a:avLst/>
        </a:prstGeom>
        <a:solidFill xmlns:a="http://schemas.openxmlformats.org/drawingml/2006/main">
          <a:schemeClr val="tx2">
            <a:lumMod val="40000"/>
            <a:lumOff val="60000"/>
            <a:alpha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pPr marL="0" indent="0"/>
          <a:r>
            <a:rPr lang="fr-FR" sz="1400" b="0"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latin typeface="+mn-lt"/>
              <a:ea typeface="+mn-ea"/>
              <a:cs typeface="+mn-cs"/>
            </a:rPr>
            <a:t>Target range of</a:t>
          </a:r>
          <a:r>
            <a:rPr lang="fr-FR" sz="1400" b="0" cap="none" spc="0" baseline="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latin typeface="+mn-lt"/>
              <a:ea typeface="+mn-ea"/>
              <a:cs typeface="+mn-cs"/>
            </a:rPr>
            <a:t> sand</a:t>
          </a:r>
          <a:endParaRPr lang="fr-FR" sz="1400" b="0"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latin typeface="+mn-lt"/>
            <a:ea typeface="+mn-ea"/>
            <a:cs typeface="+mn-cs"/>
          </a:endParaRPr>
        </a:p>
      </cdr:txBody>
    </cdr:sp>
  </cdr:relSizeAnchor>
  <cdr:relSizeAnchor xmlns:cdr="http://schemas.openxmlformats.org/drawingml/2006/chartDrawing">
    <cdr:from>
      <cdr:x>0.03803</cdr:x>
      <cdr:y>0.51375</cdr:y>
    </cdr:from>
    <cdr:to>
      <cdr:x>0.29597</cdr:x>
      <cdr:y>0.59942</cdr:y>
    </cdr:to>
    <cdr:sp macro="" textlink="">
      <cdr:nvSpPr>
        <cdr:cNvPr id="7" name="Rectangle 6"/>
        <cdr:cNvSpPr/>
      </cdr:nvSpPr>
      <cdr:spPr>
        <a:xfrm xmlns:a="http://schemas.openxmlformats.org/drawingml/2006/main">
          <a:off x="310943" y="3018292"/>
          <a:ext cx="2108985" cy="503312"/>
        </a:xfrm>
        <a:prstGeom xmlns:a="http://schemas.openxmlformats.org/drawingml/2006/main" prst="rect">
          <a:avLst/>
        </a:prstGeom>
        <a:solidFill xmlns:a="http://schemas.openxmlformats.org/drawingml/2006/main">
          <a:schemeClr val="accent3">
            <a:lumMod val="60000"/>
            <a:lumOff val="40000"/>
            <a:alpha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marL="0" indent="0"/>
          <a:r>
            <a:rPr lang="fr-FR" sz="1400" b="0" cap="none" spc="0">
              <a:ln w="12700">
                <a:solidFill>
                  <a:schemeClr val="accent3">
                    <a:lumMod val="75000"/>
                  </a:schemeClr>
                </a:solidFill>
                <a:prstDash val="solid"/>
              </a:ln>
              <a:solidFill>
                <a:schemeClr val="accent3">
                  <a:lumMod val="75000"/>
                </a:schemeClr>
              </a:solidFill>
              <a:effectLst>
                <a:outerShdw blurRad="41275" dist="20320" dir="1800000" algn="tl" rotWithShape="0">
                  <a:srgbClr val="000000">
                    <a:alpha val="40000"/>
                  </a:srgbClr>
                </a:outerShdw>
              </a:effectLst>
              <a:latin typeface="+mn-lt"/>
              <a:ea typeface="+mn-ea"/>
              <a:cs typeface="+mn-cs"/>
            </a:rPr>
            <a:t>Tolerance Zone</a:t>
          </a:r>
        </a:p>
        <a:p xmlns:a="http://schemas.openxmlformats.org/drawingml/2006/main">
          <a:pPr marL="0" indent="0"/>
          <a:r>
            <a:rPr lang="fr-FR" sz="1400" b="0" cap="none" spc="0">
              <a:ln w="12700">
                <a:solidFill>
                  <a:schemeClr val="accent3">
                    <a:lumMod val="75000"/>
                  </a:schemeClr>
                </a:solidFill>
                <a:prstDash val="solid"/>
              </a:ln>
              <a:solidFill>
                <a:schemeClr val="accent3">
                  <a:lumMod val="75000"/>
                </a:schemeClr>
              </a:solidFill>
              <a:effectLst>
                <a:outerShdw blurRad="41275" dist="20320" dir="1800000" algn="tl" rotWithShape="0">
                  <a:srgbClr val="000000">
                    <a:alpha val="40000"/>
                  </a:srgbClr>
                </a:outerShdw>
              </a:effectLst>
              <a:latin typeface="+mn-lt"/>
              <a:ea typeface="+mn-ea"/>
              <a:cs typeface="+mn-cs"/>
            </a:rPr>
            <a:t>(Acceptable sand)</a:t>
          </a:r>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0</xdr:colOff>
      <xdr:row>30</xdr:row>
      <xdr:rowOff>182880</xdr:rowOff>
    </xdr:from>
    <xdr:to>
      <xdr:col>6</xdr:col>
      <xdr:colOff>777240</xdr:colOff>
      <xdr:row>63</xdr:row>
      <xdr:rowOff>22860</xdr:rowOff>
    </xdr:to>
    <xdr:graphicFrame macro="">
      <xdr:nvGraphicFramePr>
        <xdr:cNvPr id="2" name="Graphique 1">
          <a:extLst>
            <a:ext uri="{FF2B5EF4-FFF2-40B4-BE49-F238E27FC236}">
              <a16:creationId xmlns:a16="http://schemas.microsoft.com/office/drawing/2014/main" id="{0EAC6FBE-A05B-41CA-B2A2-976C6A49A9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53340</xdr:colOff>
      <xdr:row>0</xdr:row>
      <xdr:rowOff>106680</xdr:rowOff>
    </xdr:from>
    <xdr:to>
      <xdr:col>1</xdr:col>
      <xdr:colOff>818819</xdr:colOff>
      <xdr:row>1</xdr:row>
      <xdr:rowOff>186690</xdr:rowOff>
    </xdr:to>
    <xdr:pic>
      <xdr:nvPicPr>
        <xdr:cNvPr id="3" name="Image 2">
          <a:extLst>
            <a:ext uri="{FF2B5EF4-FFF2-40B4-BE49-F238E27FC236}">
              <a16:creationId xmlns:a16="http://schemas.microsoft.com/office/drawing/2014/main" id="{3F4DFFFC-5660-4EEA-B587-6C6F71CEC85A}"/>
            </a:ext>
          </a:extLst>
        </xdr:cNvPr>
        <xdr:cNvPicPr>
          <a:picLocks noChangeAspect="1"/>
        </xdr:cNvPicPr>
      </xdr:nvPicPr>
      <xdr:blipFill>
        <a:blip xmlns:r="http://schemas.openxmlformats.org/officeDocument/2006/relationships" r:embed="rId2"/>
        <a:stretch>
          <a:fillRect/>
        </a:stretch>
      </xdr:blipFill>
      <xdr:spPr>
        <a:xfrm>
          <a:off x="53340" y="106680"/>
          <a:ext cx="3417239" cy="1017270"/>
        </a:xfrm>
        <a:prstGeom prst="rect">
          <a:avLst/>
        </a:prstGeom>
      </xdr:spPr>
    </xdr:pic>
    <xdr:clientData/>
  </xdr:twoCellAnchor>
  <xdr:twoCellAnchor editAs="oneCell">
    <xdr:from>
      <xdr:col>4</xdr:col>
      <xdr:colOff>962025</xdr:colOff>
      <xdr:row>0</xdr:row>
      <xdr:rowOff>0</xdr:rowOff>
    </xdr:from>
    <xdr:to>
      <xdr:col>7</xdr:col>
      <xdr:colOff>57609</xdr:colOff>
      <xdr:row>1</xdr:row>
      <xdr:rowOff>186962</xdr:rowOff>
    </xdr:to>
    <xdr:pic>
      <xdr:nvPicPr>
        <xdr:cNvPr id="4" name="Picture 4">
          <a:extLst>
            <a:ext uri="{FF2B5EF4-FFF2-40B4-BE49-F238E27FC236}">
              <a16:creationId xmlns:a16="http://schemas.microsoft.com/office/drawing/2014/main" id="{D921CA29-E467-45DE-BFE5-5455EB13B23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02705" y="0"/>
          <a:ext cx="1838784" cy="1124222"/>
        </a:xfrm>
        <a:prstGeom prst="rect">
          <a:avLst/>
        </a:prstGeom>
      </xdr:spPr>
    </xdr:pic>
    <xdr:clientData/>
  </xdr:twoCellAnchor>
</xdr:wsDr>
</file>

<file path=xl/drawings/drawing13.xml><?xml version="1.0" encoding="utf-8"?>
<c:userShapes xmlns:c="http://schemas.openxmlformats.org/drawingml/2006/chart">
  <cdr:relSizeAnchor xmlns:cdr="http://schemas.openxmlformats.org/drawingml/2006/chartDrawing">
    <cdr:from>
      <cdr:x>0.30324</cdr:x>
      <cdr:y>0.02377</cdr:y>
    </cdr:from>
    <cdr:to>
      <cdr:x>0.45654</cdr:x>
      <cdr:y>0.83818</cdr:y>
    </cdr:to>
    <cdr:sp macro="" textlink="">
      <cdr:nvSpPr>
        <cdr:cNvPr id="3" name="Forme libre 2"/>
        <cdr:cNvSpPr/>
      </cdr:nvSpPr>
      <cdr:spPr>
        <a:xfrm xmlns:a="http://schemas.openxmlformats.org/drawingml/2006/main">
          <a:off x="2409825" y="133350"/>
          <a:ext cx="1219200" cy="5010150"/>
        </a:xfrm>
        <a:custGeom xmlns:a="http://schemas.openxmlformats.org/drawingml/2006/main">
          <a:avLst/>
          <a:gdLst>
            <a:gd name="connsiteX0" fmla="*/ 1019175 w 1228725"/>
            <a:gd name="connsiteY0" fmla="*/ 0 h 5010150"/>
            <a:gd name="connsiteX1" fmla="*/ 971550 w 1228725"/>
            <a:gd name="connsiteY1" fmla="*/ 4591050 h 5010150"/>
            <a:gd name="connsiteX2" fmla="*/ 0 w 1228725"/>
            <a:gd name="connsiteY2" fmla="*/ 4962525 h 5010150"/>
            <a:gd name="connsiteX3" fmla="*/ 19050 w 1228725"/>
            <a:gd name="connsiteY3" fmla="*/ 5010150 h 5010150"/>
            <a:gd name="connsiteX4" fmla="*/ 1190625 w 1228725"/>
            <a:gd name="connsiteY4" fmla="*/ 4600575 h 5010150"/>
            <a:gd name="connsiteX5" fmla="*/ 1228725 w 1228725"/>
            <a:gd name="connsiteY5" fmla="*/ 0 h 5010150"/>
            <a:gd name="connsiteX6" fmla="*/ 1019175 w 1228725"/>
            <a:gd name="connsiteY6" fmla="*/ 0 h 5010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228725" h="5010150">
              <a:moveTo>
                <a:pt x="1019175" y="0"/>
              </a:moveTo>
              <a:lnTo>
                <a:pt x="971550" y="4591050"/>
              </a:lnTo>
              <a:lnTo>
                <a:pt x="0" y="4962525"/>
              </a:lnTo>
              <a:lnTo>
                <a:pt x="19050" y="5010150"/>
              </a:lnTo>
              <a:lnTo>
                <a:pt x="1190625" y="4600575"/>
              </a:lnTo>
              <a:lnTo>
                <a:pt x="1228725" y="0"/>
              </a:lnTo>
              <a:lnTo>
                <a:pt x="1019175" y="0"/>
              </a:lnTo>
              <a:close/>
            </a:path>
          </a:pathLst>
        </a:custGeom>
        <a:solidFill xmlns:a="http://schemas.openxmlformats.org/drawingml/2006/main">
          <a:schemeClr val="accent3">
            <a:lumMod val="60000"/>
            <a:lumOff val="40000"/>
            <a:alpha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fr-CA"/>
        </a:p>
      </cdr:txBody>
    </cdr:sp>
  </cdr:relSizeAnchor>
  <cdr:relSizeAnchor xmlns:cdr="http://schemas.openxmlformats.org/drawingml/2006/chartDrawing">
    <cdr:from>
      <cdr:x>0.50943</cdr:x>
      <cdr:y>0.14133</cdr:y>
    </cdr:from>
    <cdr:to>
      <cdr:x>0.93434</cdr:x>
      <cdr:y>0.8535</cdr:y>
    </cdr:to>
    <cdr:sp macro="" textlink="">
      <cdr:nvSpPr>
        <cdr:cNvPr id="4" name="Forme libre 3"/>
        <cdr:cNvSpPr/>
      </cdr:nvSpPr>
      <cdr:spPr>
        <a:xfrm xmlns:a="http://schemas.openxmlformats.org/drawingml/2006/main">
          <a:off x="4165263" y="830331"/>
          <a:ext cx="3474144" cy="4184010"/>
        </a:xfrm>
        <a:custGeom xmlns:a="http://schemas.openxmlformats.org/drawingml/2006/main">
          <a:avLst/>
          <a:gdLst>
            <a:gd name="connsiteX0" fmla="*/ 0 w 3381375"/>
            <a:gd name="connsiteY0" fmla="*/ 4391025 h 4391025"/>
            <a:gd name="connsiteX1" fmla="*/ 28575 w 3381375"/>
            <a:gd name="connsiteY1" fmla="*/ 3876675 h 4391025"/>
            <a:gd name="connsiteX2" fmla="*/ 1943100 w 3381375"/>
            <a:gd name="connsiteY2" fmla="*/ 38100 h 4391025"/>
            <a:gd name="connsiteX3" fmla="*/ 3381375 w 3381375"/>
            <a:gd name="connsiteY3" fmla="*/ 0 h 4391025"/>
            <a:gd name="connsiteX4" fmla="*/ 3381375 w 3381375"/>
            <a:gd name="connsiteY4" fmla="*/ 304800 h 4391025"/>
            <a:gd name="connsiteX5" fmla="*/ 1943100 w 3381375"/>
            <a:gd name="connsiteY5" fmla="*/ 304800 h 4391025"/>
            <a:gd name="connsiteX6" fmla="*/ 266700 w 3381375"/>
            <a:gd name="connsiteY6" fmla="*/ 3876675 h 4391025"/>
            <a:gd name="connsiteX7" fmla="*/ 238125 w 3381375"/>
            <a:gd name="connsiteY7" fmla="*/ 4391025 h 4391025"/>
            <a:gd name="connsiteX8" fmla="*/ 0 w 3381375"/>
            <a:gd name="connsiteY8" fmla="*/ 4391025 h 4391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381375" h="4391025">
              <a:moveTo>
                <a:pt x="0" y="4391025"/>
              </a:moveTo>
              <a:lnTo>
                <a:pt x="28575" y="3876675"/>
              </a:lnTo>
              <a:lnTo>
                <a:pt x="1943100" y="38100"/>
              </a:lnTo>
              <a:lnTo>
                <a:pt x="3381375" y="0"/>
              </a:lnTo>
              <a:lnTo>
                <a:pt x="3381375" y="304800"/>
              </a:lnTo>
              <a:lnTo>
                <a:pt x="1943100" y="304800"/>
              </a:lnTo>
              <a:lnTo>
                <a:pt x="266700" y="3876675"/>
              </a:lnTo>
              <a:lnTo>
                <a:pt x="238125" y="4391025"/>
              </a:lnTo>
              <a:lnTo>
                <a:pt x="0" y="4391025"/>
              </a:lnTo>
              <a:close/>
            </a:path>
          </a:pathLst>
        </a:custGeom>
        <a:solidFill xmlns:a="http://schemas.openxmlformats.org/drawingml/2006/main">
          <a:schemeClr val="accent3">
            <a:lumMod val="60000"/>
            <a:lumOff val="40000"/>
            <a:alpha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fr-CA"/>
        </a:p>
      </cdr:txBody>
    </cdr:sp>
  </cdr:relSizeAnchor>
  <cdr:relSizeAnchor xmlns:cdr="http://schemas.openxmlformats.org/drawingml/2006/chartDrawing">
    <cdr:from>
      <cdr:x>0.21403</cdr:x>
      <cdr:y>0.0229</cdr:y>
    </cdr:from>
    <cdr:to>
      <cdr:x>0.9352</cdr:x>
      <cdr:y>0.85419</cdr:y>
    </cdr:to>
    <cdr:sp macro="" textlink="">
      <cdr:nvSpPr>
        <cdr:cNvPr id="5" name="Forme libre 4"/>
        <cdr:cNvSpPr/>
      </cdr:nvSpPr>
      <cdr:spPr>
        <a:xfrm xmlns:a="http://schemas.openxmlformats.org/drawingml/2006/main">
          <a:off x="1749970" y="134527"/>
          <a:ext cx="5896468" cy="4883867"/>
        </a:xfrm>
        <a:custGeom xmlns:a="http://schemas.openxmlformats.org/drawingml/2006/main">
          <a:avLst/>
          <a:gdLst>
            <a:gd name="connsiteX0" fmla="*/ 1943100 w 5743575"/>
            <a:gd name="connsiteY0" fmla="*/ 0 h 5114925"/>
            <a:gd name="connsiteX1" fmla="*/ 5743575 w 5743575"/>
            <a:gd name="connsiteY1" fmla="*/ 0 h 5114925"/>
            <a:gd name="connsiteX2" fmla="*/ 5743575 w 5743575"/>
            <a:gd name="connsiteY2" fmla="*/ 714375 h 5114925"/>
            <a:gd name="connsiteX3" fmla="*/ 4305300 w 5743575"/>
            <a:gd name="connsiteY3" fmla="*/ 771525 h 5114925"/>
            <a:gd name="connsiteX4" fmla="*/ 2381250 w 5743575"/>
            <a:gd name="connsiteY4" fmla="*/ 4591050 h 5114925"/>
            <a:gd name="connsiteX5" fmla="*/ 2362200 w 5743575"/>
            <a:gd name="connsiteY5" fmla="*/ 5105400 h 5114925"/>
            <a:gd name="connsiteX6" fmla="*/ 0 w 5743575"/>
            <a:gd name="connsiteY6" fmla="*/ 5114925 h 5114925"/>
            <a:gd name="connsiteX7" fmla="*/ 733425 w 5743575"/>
            <a:gd name="connsiteY7" fmla="*/ 5019675 h 5114925"/>
            <a:gd name="connsiteX8" fmla="*/ 1905000 w 5743575"/>
            <a:gd name="connsiteY8" fmla="*/ 4610100 h 5114925"/>
            <a:gd name="connsiteX9" fmla="*/ 1943100 w 5743575"/>
            <a:gd name="connsiteY9" fmla="*/ 0 h 51149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5743575" h="5114925">
              <a:moveTo>
                <a:pt x="1943100" y="0"/>
              </a:moveTo>
              <a:lnTo>
                <a:pt x="5743575" y="0"/>
              </a:lnTo>
              <a:lnTo>
                <a:pt x="5743575" y="714375"/>
              </a:lnTo>
              <a:lnTo>
                <a:pt x="4305300" y="771525"/>
              </a:lnTo>
              <a:lnTo>
                <a:pt x="2381250" y="4591050"/>
              </a:lnTo>
              <a:lnTo>
                <a:pt x="2362200" y="5105400"/>
              </a:lnTo>
              <a:lnTo>
                <a:pt x="0" y="5114925"/>
              </a:lnTo>
              <a:lnTo>
                <a:pt x="733425" y="5019675"/>
              </a:lnTo>
              <a:lnTo>
                <a:pt x="1905000" y="4610100"/>
              </a:lnTo>
              <a:lnTo>
                <a:pt x="1943100" y="0"/>
              </a:lnTo>
              <a:close/>
            </a:path>
          </a:pathLst>
        </a:custGeom>
        <a:solidFill xmlns:a="http://schemas.openxmlformats.org/drawingml/2006/main">
          <a:schemeClr val="tx2">
            <a:lumMod val="40000"/>
            <a:lumOff val="60000"/>
            <a:alpha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fr-CA"/>
        </a:p>
      </cdr:txBody>
    </cdr:sp>
  </cdr:relSizeAnchor>
  <cdr:relSizeAnchor xmlns:cdr="http://schemas.openxmlformats.org/drawingml/2006/chartDrawing">
    <cdr:from>
      <cdr:x>0.04426</cdr:x>
      <cdr:y>0.64068</cdr:y>
    </cdr:from>
    <cdr:to>
      <cdr:x>0.3032</cdr:x>
      <cdr:y>0.6916</cdr:y>
    </cdr:to>
    <cdr:sp macro="" textlink="">
      <cdr:nvSpPr>
        <cdr:cNvPr id="6" name="Rectangle 5"/>
        <cdr:cNvSpPr/>
      </cdr:nvSpPr>
      <cdr:spPr>
        <a:xfrm xmlns:a="http://schemas.openxmlformats.org/drawingml/2006/main">
          <a:off x="357717" y="3923756"/>
          <a:ext cx="2056299" cy="314314"/>
        </a:xfrm>
        <a:prstGeom xmlns:a="http://schemas.openxmlformats.org/drawingml/2006/main" prst="rect">
          <a:avLst/>
        </a:prstGeom>
        <a:solidFill xmlns:a="http://schemas.openxmlformats.org/drawingml/2006/main">
          <a:schemeClr val="tx2">
            <a:lumMod val="40000"/>
            <a:lumOff val="60000"/>
            <a:alpha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pPr marL="0" indent="0"/>
          <a:r>
            <a:rPr lang="fr-FR" sz="1400" b="0"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latin typeface="+mn-lt"/>
              <a:ea typeface="+mn-ea"/>
              <a:cs typeface="+mn-cs"/>
            </a:rPr>
            <a:t>Gamme des sables ciblés</a:t>
          </a:r>
        </a:p>
      </cdr:txBody>
    </cdr:sp>
  </cdr:relSizeAnchor>
  <cdr:relSizeAnchor xmlns:cdr="http://schemas.openxmlformats.org/drawingml/2006/chartDrawing">
    <cdr:from>
      <cdr:x>0.03803</cdr:x>
      <cdr:y>0.51302</cdr:y>
    </cdr:from>
    <cdr:to>
      <cdr:x>0.29671</cdr:x>
      <cdr:y>0.59868</cdr:y>
    </cdr:to>
    <cdr:sp macro="" textlink="">
      <cdr:nvSpPr>
        <cdr:cNvPr id="7" name="Rectangle 6"/>
        <cdr:cNvSpPr/>
      </cdr:nvSpPr>
      <cdr:spPr>
        <a:xfrm xmlns:a="http://schemas.openxmlformats.org/drawingml/2006/main">
          <a:off x="302266" y="3137116"/>
          <a:ext cx="2056220" cy="523816"/>
        </a:xfrm>
        <a:prstGeom xmlns:a="http://schemas.openxmlformats.org/drawingml/2006/main" prst="rect">
          <a:avLst/>
        </a:prstGeom>
        <a:solidFill xmlns:a="http://schemas.openxmlformats.org/drawingml/2006/main">
          <a:schemeClr val="accent3">
            <a:lumMod val="60000"/>
            <a:lumOff val="40000"/>
            <a:alpha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marL="0" indent="0"/>
          <a:r>
            <a:rPr lang="fr-FR" sz="1400" b="0" cap="none" spc="0">
              <a:ln w="12700">
                <a:solidFill>
                  <a:schemeClr val="accent3">
                    <a:lumMod val="75000"/>
                  </a:schemeClr>
                </a:solidFill>
                <a:prstDash val="solid"/>
              </a:ln>
              <a:solidFill>
                <a:schemeClr val="accent3">
                  <a:lumMod val="75000"/>
                </a:schemeClr>
              </a:solidFill>
              <a:effectLst>
                <a:outerShdw blurRad="41275" dist="20320" dir="1800000" algn="tl" rotWithShape="0">
                  <a:srgbClr val="000000">
                    <a:alpha val="40000"/>
                  </a:srgbClr>
                </a:outerShdw>
              </a:effectLst>
              <a:latin typeface="+mn-lt"/>
              <a:ea typeface="+mn-ea"/>
              <a:cs typeface="+mn-cs"/>
            </a:rPr>
            <a:t>Zone de tolérance </a:t>
          </a:r>
        </a:p>
        <a:p xmlns:a="http://schemas.openxmlformats.org/drawingml/2006/main">
          <a:pPr marL="0" indent="0"/>
          <a:r>
            <a:rPr lang="fr-FR" sz="1400" b="0" cap="none" spc="0">
              <a:ln w="12700">
                <a:solidFill>
                  <a:schemeClr val="accent3">
                    <a:lumMod val="75000"/>
                  </a:schemeClr>
                </a:solidFill>
                <a:prstDash val="solid"/>
              </a:ln>
              <a:solidFill>
                <a:schemeClr val="accent3">
                  <a:lumMod val="75000"/>
                </a:schemeClr>
              </a:solidFill>
              <a:effectLst>
                <a:outerShdw blurRad="41275" dist="20320" dir="1800000" algn="tl" rotWithShape="0">
                  <a:srgbClr val="000000">
                    <a:alpha val="40000"/>
                  </a:srgbClr>
                </a:outerShdw>
              </a:effectLst>
              <a:latin typeface="+mn-lt"/>
              <a:ea typeface="+mn-ea"/>
              <a:cs typeface="+mn-cs"/>
            </a:rPr>
            <a:t>(sables acceptables)</a:t>
          </a:r>
        </a:p>
      </cdr:txBody>
    </cdr:sp>
  </cdr:relSizeAnchor>
</c:userShapes>
</file>

<file path=xl/drawings/drawing14.xml><?xml version="1.0" encoding="utf-8"?>
<xdr:wsDr xmlns:xdr="http://schemas.openxmlformats.org/drawingml/2006/spreadsheetDrawing" xmlns:a="http://schemas.openxmlformats.org/drawingml/2006/main">
  <xdr:twoCellAnchor>
    <xdr:from>
      <xdr:col>0</xdr:col>
      <xdr:colOff>0</xdr:colOff>
      <xdr:row>30</xdr:row>
      <xdr:rowOff>182880</xdr:rowOff>
    </xdr:from>
    <xdr:to>
      <xdr:col>6</xdr:col>
      <xdr:colOff>777240</xdr:colOff>
      <xdr:row>63</xdr:row>
      <xdr:rowOff>22860</xdr:rowOff>
    </xdr:to>
    <xdr:graphicFrame macro="">
      <xdr:nvGraphicFramePr>
        <xdr:cNvPr id="2" name="Graphique 1">
          <a:extLst>
            <a:ext uri="{FF2B5EF4-FFF2-40B4-BE49-F238E27FC236}">
              <a16:creationId xmlns:a16="http://schemas.microsoft.com/office/drawing/2014/main" id="{5E8A4F2E-5F1D-4ABA-8A80-007B7533E1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53340</xdr:colOff>
      <xdr:row>0</xdr:row>
      <xdr:rowOff>106680</xdr:rowOff>
    </xdr:from>
    <xdr:to>
      <xdr:col>1</xdr:col>
      <xdr:colOff>818819</xdr:colOff>
      <xdr:row>1</xdr:row>
      <xdr:rowOff>186690</xdr:rowOff>
    </xdr:to>
    <xdr:pic>
      <xdr:nvPicPr>
        <xdr:cNvPr id="3" name="Image 2">
          <a:extLst>
            <a:ext uri="{FF2B5EF4-FFF2-40B4-BE49-F238E27FC236}">
              <a16:creationId xmlns:a16="http://schemas.microsoft.com/office/drawing/2014/main" id="{29E8B803-93D8-4795-994B-FD9A76C7BDEB}"/>
            </a:ext>
          </a:extLst>
        </xdr:cNvPr>
        <xdr:cNvPicPr>
          <a:picLocks noChangeAspect="1"/>
        </xdr:cNvPicPr>
      </xdr:nvPicPr>
      <xdr:blipFill>
        <a:blip xmlns:r="http://schemas.openxmlformats.org/officeDocument/2006/relationships" r:embed="rId2"/>
        <a:stretch>
          <a:fillRect/>
        </a:stretch>
      </xdr:blipFill>
      <xdr:spPr>
        <a:xfrm>
          <a:off x="53340" y="106680"/>
          <a:ext cx="3417239" cy="1017270"/>
        </a:xfrm>
        <a:prstGeom prst="rect">
          <a:avLst/>
        </a:prstGeom>
      </xdr:spPr>
    </xdr:pic>
    <xdr:clientData/>
  </xdr:twoCellAnchor>
  <xdr:twoCellAnchor editAs="oneCell">
    <xdr:from>
      <xdr:col>4</xdr:col>
      <xdr:colOff>962025</xdr:colOff>
      <xdr:row>0</xdr:row>
      <xdr:rowOff>0</xdr:rowOff>
    </xdr:from>
    <xdr:to>
      <xdr:col>7</xdr:col>
      <xdr:colOff>57609</xdr:colOff>
      <xdr:row>1</xdr:row>
      <xdr:rowOff>186962</xdr:rowOff>
    </xdr:to>
    <xdr:pic>
      <xdr:nvPicPr>
        <xdr:cNvPr id="4" name="Picture 4">
          <a:extLst>
            <a:ext uri="{FF2B5EF4-FFF2-40B4-BE49-F238E27FC236}">
              <a16:creationId xmlns:a16="http://schemas.microsoft.com/office/drawing/2014/main" id="{2221E674-04B7-430C-93D8-58A3B21B44F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02705" y="0"/>
          <a:ext cx="1838784" cy="1124222"/>
        </a:xfrm>
        <a:prstGeom prst="rect">
          <a:avLst/>
        </a:prstGeom>
      </xdr:spPr>
    </xdr:pic>
    <xdr:clientData/>
  </xdr:twoCellAnchor>
</xdr:wsDr>
</file>

<file path=xl/drawings/drawing15.xml><?xml version="1.0" encoding="utf-8"?>
<c:userShapes xmlns:c="http://schemas.openxmlformats.org/drawingml/2006/chart">
  <cdr:relSizeAnchor xmlns:cdr="http://schemas.openxmlformats.org/drawingml/2006/chartDrawing">
    <cdr:from>
      <cdr:x>0.30324</cdr:x>
      <cdr:y>0.02377</cdr:y>
    </cdr:from>
    <cdr:to>
      <cdr:x>0.45654</cdr:x>
      <cdr:y>0.83818</cdr:y>
    </cdr:to>
    <cdr:sp macro="" textlink="">
      <cdr:nvSpPr>
        <cdr:cNvPr id="3" name="Forme libre 2"/>
        <cdr:cNvSpPr/>
      </cdr:nvSpPr>
      <cdr:spPr>
        <a:xfrm xmlns:a="http://schemas.openxmlformats.org/drawingml/2006/main">
          <a:off x="2409825" y="133350"/>
          <a:ext cx="1219200" cy="5010150"/>
        </a:xfrm>
        <a:custGeom xmlns:a="http://schemas.openxmlformats.org/drawingml/2006/main">
          <a:avLst/>
          <a:gdLst>
            <a:gd name="connsiteX0" fmla="*/ 1019175 w 1228725"/>
            <a:gd name="connsiteY0" fmla="*/ 0 h 5010150"/>
            <a:gd name="connsiteX1" fmla="*/ 971550 w 1228725"/>
            <a:gd name="connsiteY1" fmla="*/ 4591050 h 5010150"/>
            <a:gd name="connsiteX2" fmla="*/ 0 w 1228725"/>
            <a:gd name="connsiteY2" fmla="*/ 4962525 h 5010150"/>
            <a:gd name="connsiteX3" fmla="*/ 19050 w 1228725"/>
            <a:gd name="connsiteY3" fmla="*/ 5010150 h 5010150"/>
            <a:gd name="connsiteX4" fmla="*/ 1190625 w 1228725"/>
            <a:gd name="connsiteY4" fmla="*/ 4600575 h 5010150"/>
            <a:gd name="connsiteX5" fmla="*/ 1228725 w 1228725"/>
            <a:gd name="connsiteY5" fmla="*/ 0 h 5010150"/>
            <a:gd name="connsiteX6" fmla="*/ 1019175 w 1228725"/>
            <a:gd name="connsiteY6" fmla="*/ 0 h 5010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228725" h="5010150">
              <a:moveTo>
                <a:pt x="1019175" y="0"/>
              </a:moveTo>
              <a:lnTo>
                <a:pt x="971550" y="4591050"/>
              </a:lnTo>
              <a:lnTo>
                <a:pt x="0" y="4962525"/>
              </a:lnTo>
              <a:lnTo>
                <a:pt x="19050" y="5010150"/>
              </a:lnTo>
              <a:lnTo>
                <a:pt x="1190625" y="4600575"/>
              </a:lnTo>
              <a:lnTo>
                <a:pt x="1228725" y="0"/>
              </a:lnTo>
              <a:lnTo>
                <a:pt x="1019175" y="0"/>
              </a:lnTo>
              <a:close/>
            </a:path>
          </a:pathLst>
        </a:custGeom>
        <a:solidFill xmlns:a="http://schemas.openxmlformats.org/drawingml/2006/main">
          <a:schemeClr val="accent3">
            <a:lumMod val="60000"/>
            <a:lumOff val="40000"/>
            <a:alpha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fr-CA"/>
        </a:p>
      </cdr:txBody>
    </cdr:sp>
  </cdr:relSizeAnchor>
  <cdr:relSizeAnchor xmlns:cdr="http://schemas.openxmlformats.org/drawingml/2006/chartDrawing">
    <cdr:from>
      <cdr:x>0.50943</cdr:x>
      <cdr:y>0.14133</cdr:y>
    </cdr:from>
    <cdr:to>
      <cdr:x>0.93434</cdr:x>
      <cdr:y>0.8535</cdr:y>
    </cdr:to>
    <cdr:sp macro="" textlink="">
      <cdr:nvSpPr>
        <cdr:cNvPr id="4" name="Forme libre 3"/>
        <cdr:cNvSpPr/>
      </cdr:nvSpPr>
      <cdr:spPr>
        <a:xfrm xmlns:a="http://schemas.openxmlformats.org/drawingml/2006/main">
          <a:off x="4165263" y="830331"/>
          <a:ext cx="3474144" cy="4184010"/>
        </a:xfrm>
        <a:custGeom xmlns:a="http://schemas.openxmlformats.org/drawingml/2006/main">
          <a:avLst/>
          <a:gdLst>
            <a:gd name="connsiteX0" fmla="*/ 0 w 3381375"/>
            <a:gd name="connsiteY0" fmla="*/ 4391025 h 4391025"/>
            <a:gd name="connsiteX1" fmla="*/ 28575 w 3381375"/>
            <a:gd name="connsiteY1" fmla="*/ 3876675 h 4391025"/>
            <a:gd name="connsiteX2" fmla="*/ 1943100 w 3381375"/>
            <a:gd name="connsiteY2" fmla="*/ 38100 h 4391025"/>
            <a:gd name="connsiteX3" fmla="*/ 3381375 w 3381375"/>
            <a:gd name="connsiteY3" fmla="*/ 0 h 4391025"/>
            <a:gd name="connsiteX4" fmla="*/ 3381375 w 3381375"/>
            <a:gd name="connsiteY4" fmla="*/ 304800 h 4391025"/>
            <a:gd name="connsiteX5" fmla="*/ 1943100 w 3381375"/>
            <a:gd name="connsiteY5" fmla="*/ 304800 h 4391025"/>
            <a:gd name="connsiteX6" fmla="*/ 266700 w 3381375"/>
            <a:gd name="connsiteY6" fmla="*/ 3876675 h 4391025"/>
            <a:gd name="connsiteX7" fmla="*/ 238125 w 3381375"/>
            <a:gd name="connsiteY7" fmla="*/ 4391025 h 4391025"/>
            <a:gd name="connsiteX8" fmla="*/ 0 w 3381375"/>
            <a:gd name="connsiteY8" fmla="*/ 4391025 h 4391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381375" h="4391025">
              <a:moveTo>
                <a:pt x="0" y="4391025"/>
              </a:moveTo>
              <a:lnTo>
                <a:pt x="28575" y="3876675"/>
              </a:lnTo>
              <a:lnTo>
                <a:pt x="1943100" y="38100"/>
              </a:lnTo>
              <a:lnTo>
                <a:pt x="3381375" y="0"/>
              </a:lnTo>
              <a:lnTo>
                <a:pt x="3381375" y="304800"/>
              </a:lnTo>
              <a:lnTo>
                <a:pt x="1943100" y="304800"/>
              </a:lnTo>
              <a:lnTo>
                <a:pt x="266700" y="3876675"/>
              </a:lnTo>
              <a:lnTo>
                <a:pt x="238125" y="4391025"/>
              </a:lnTo>
              <a:lnTo>
                <a:pt x="0" y="4391025"/>
              </a:lnTo>
              <a:close/>
            </a:path>
          </a:pathLst>
        </a:custGeom>
        <a:solidFill xmlns:a="http://schemas.openxmlformats.org/drawingml/2006/main">
          <a:schemeClr val="accent3">
            <a:lumMod val="60000"/>
            <a:lumOff val="40000"/>
            <a:alpha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fr-CA"/>
        </a:p>
      </cdr:txBody>
    </cdr:sp>
  </cdr:relSizeAnchor>
  <cdr:relSizeAnchor xmlns:cdr="http://schemas.openxmlformats.org/drawingml/2006/chartDrawing">
    <cdr:from>
      <cdr:x>0.21403</cdr:x>
      <cdr:y>0.0229</cdr:y>
    </cdr:from>
    <cdr:to>
      <cdr:x>0.9352</cdr:x>
      <cdr:y>0.85419</cdr:y>
    </cdr:to>
    <cdr:sp macro="" textlink="">
      <cdr:nvSpPr>
        <cdr:cNvPr id="5" name="Forme libre 4"/>
        <cdr:cNvSpPr/>
      </cdr:nvSpPr>
      <cdr:spPr>
        <a:xfrm xmlns:a="http://schemas.openxmlformats.org/drawingml/2006/main">
          <a:off x="1749970" y="134527"/>
          <a:ext cx="5896468" cy="4883867"/>
        </a:xfrm>
        <a:custGeom xmlns:a="http://schemas.openxmlformats.org/drawingml/2006/main">
          <a:avLst/>
          <a:gdLst>
            <a:gd name="connsiteX0" fmla="*/ 1943100 w 5743575"/>
            <a:gd name="connsiteY0" fmla="*/ 0 h 5114925"/>
            <a:gd name="connsiteX1" fmla="*/ 5743575 w 5743575"/>
            <a:gd name="connsiteY1" fmla="*/ 0 h 5114925"/>
            <a:gd name="connsiteX2" fmla="*/ 5743575 w 5743575"/>
            <a:gd name="connsiteY2" fmla="*/ 714375 h 5114925"/>
            <a:gd name="connsiteX3" fmla="*/ 4305300 w 5743575"/>
            <a:gd name="connsiteY3" fmla="*/ 771525 h 5114925"/>
            <a:gd name="connsiteX4" fmla="*/ 2381250 w 5743575"/>
            <a:gd name="connsiteY4" fmla="*/ 4591050 h 5114925"/>
            <a:gd name="connsiteX5" fmla="*/ 2362200 w 5743575"/>
            <a:gd name="connsiteY5" fmla="*/ 5105400 h 5114925"/>
            <a:gd name="connsiteX6" fmla="*/ 0 w 5743575"/>
            <a:gd name="connsiteY6" fmla="*/ 5114925 h 5114925"/>
            <a:gd name="connsiteX7" fmla="*/ 733425 w 5743575"/>
            <a:gd name="connsiteY7" fmla="*/ 5019675 h 5114925"/>
            <a:gd name="connsiteX8" fmla="*/ 1905000 w 5743575"/>
            <a:gd name="connsiteY8" fmla="*/ 4610100 h 5114925"/>
            <a:gd name="connsiteX9" fmla="*/ 1943100 w 5743575"/>
            <a:gd name="connsiteY9" fmla="*/ 0 h 51149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5743575" h="5114925">
              <a:moveTo>
                <a:pt x="1943100" y="0"/>
              </a:moveTo>
              <a:lnTo>
                <a:pt x="5743575" y="0"/>
              </a:lnTo>
              <a:lnTo>
                <a:pt x="5743575" y="714375"/>
              </a:lnTo>
              <a:lnTo>
                <a:pt x="4305300" y="771525"/>
              </a:lnTo>
              <a:lnTo>
                <a:pt x="2381250" y="4591050"/>
              </a:lnTo>
              <a:lnTo>
                <a:pt x="2362200" y="5105400"/>
              </a:lnTo>
              <a:lnTo>
                <a:pt x="0" y="5114925"/>
              </a:lnTo>
              <a:lnTo>
                <a:pt x="733425" y="5019675"/>
              </a:lnTo>
              <a:lnTo>
                <a:pt x="1905000" y="4610100"/>
              </a:lnTo>
              <a:lnTo>
                <a:pt x="1943100" y="0"/>
              </a:lnTo>
              <a:close/>
            </a:path>
          </a:pathLst>
        </a:custGeom>
        <a:solidFill xmlns:a="http://schemas.openxmlformats.org/drawingml/2006/main">
          <a:schemeClr val="tx2">
            <a:lumMod val="40000"/>
            <a:lumOff val="60000"/>
            <a:alpha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fr-CA"/>
        </a:p>
      </cdr:txBody>
    </cdr:sp>
  </cdr:relSizeAnchor>
  <cdr:relSizeAnchor xmlns:cdr="http://schemas.openxmlformats.org/drawingml/2006/chartDrawing">
    <cdr:from>
      <cdr:x>0.04426</cdr:x>
      <cdr:y>0.64068</cdr:y>
    </cdr:from>
    <cdr:to>
      <cdr:x>0.3032</cdr:x>
      <cdr:y>0.6916</cdr:y>
    </cdr:to>
    <cdr:sp macro="" textlink="">
      <cdr:nvSpPr>
        <cdr:cNvPr id="6" name="Rectangle 5"/>
        <cdr:cNvSpPr/>
      </cdr:nvSpPr>
      <cdr:spPr>
        <a:xfrm xmlns:a="http://schemas.openxmlformats.org/drawingml/2006/main">
          <a:off x="357717" y="3923756"/>
          <a:ext cx="2056299" cy="314314"/>
        </a:xfrm>
        <a:prstGeom xmlns:a="http://schemas.openxmlformats.org/drawingml/2006/main" prst="rect">
          <a:avLst/>
        </a:prstGeom>
        <a:solidFill xmlns:a="http://schemas.openxmlformats.org/drawingml/2006/main">
          <a:schemeClr val="tx2">
            <a:lumMod val="40000"/>
            <a:lumOff val="60000"/>
            <a:alpha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pPr marL="0" indent="0"/>
          <a:r>
            <a:rPr lang="fr-FR" sz="1400" b="0"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latin typeface="+mn-lt"/>
              <a:ea typeface="+mn-ea"/>
              <a:cs typeface="+mn-cs"/>
            </a:rPr>
            <a:t>Gamme des sables ciblés</a:t>
          </a:r>
        </a:p>
      </cdr:txBody>
    </cdr:sp>
  </cdr:relSizeAnchor>
  <cdr:relSizeAnchor xmlns:cdr="http://schemas.openxmlformats.org/drawingml/2006/chartDrawing">
    <cdr:from>
      <cdr:x>0.03803</cdr:x>
      <cdr:y>0.51302</cdr:y>
    </cdr:from>
    <cdr:to>
      <cdr:x>0.29671</cdr:x>
      <cdr:y>0.59868</cdr:y>
    </cdr:to>
    <cdr:sp macro="" textlink="">
      <cdr:nvSpPr>
        <cdr:cNvPr id="7" name="Rectangle 6"/>
        <cdr:cNvSpPr/>
      </cdr:nvSpPr>
      <cdr:spPr>
        <a:xfrm xmlns:a="http://schemas.openxmlformats.org/drawingml/2006/main">
          <a:off x="302266" y="3137116"/>
          <a:ext cx="2056220" cy="523816"/>
        </a:xfrm>
        <a:prstGeom xmlns:a="http://schemas.openxmlformats.org/drawingml/2006/main" prst="rect">
          <a:avLst/>
        </a:prstGeom>
        <a:solidFill xmlns:a="http://schemas.openxmlformats.org/drawingml/2006/main">
          <a:schemeClr val="accent3">
            <a:lumMod val="60000"/>
            <a:lumOff val="40000"/>
            <a:alpha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marL="0" indent="0"/>
          <a:r>
            <a:rPr lang="fr-FR" sz="1400" b="0" cap="none" spc="0">
              <a:ln w="12700">
                <a:solidFill>
                  <a:schemeClr val="accent3">
                    <a:lumMod val="75000"/>
                  </a:schemeClr>
                </a:solidFill>
                <a:prstDash val="solid"/>
              </a:ln>
              <a:solidFill>
                <a:schemeClr val="accent3">
                  <a:lumMod val="75000"/>
                </a:schemeClr>
              </a:solidFill>
              <a:effectLst>
                <a:outerShdw blurRad="41275" dist="20320" dir="1800000" algn="tl" rotWithShape="0">
                  <a:srgbClr val="000000">
                    <a:alpha val="40000"/>
                  </a:srgbClr>
                </a:outerShdw>
              </a:effectLst>
              <a:latin typeface="+mn-lt"/>
              <a:ea typeface="+mn-ea"/>
              <a:cs typeface="+mn-cs"/>
            </a:rPr>
            <a:t>Zone de tolérance </a:t>
          </a:r>
        </a:p>
        <a:p xmlns:a="http://schemas.openxmlformats.org/drawingml/2006/main">
          <a:pPr marL="0" indent="0"/>
          <a:r>
            <a:rPr lang="fr-FR" sz="1400" b="0" cap="none" spc="0">
              <a:ln w="12700">
                <a:solidFill>
                  <a:schemeClr val="accent3">
                    <a:lumMod val="75000"/>
                  </a:schemeClr>
                </a:solidFill>
                <a:prstDash val="solid"/>
              </a:ln>
              <a:solidFill>
                <a:schemeClr val="accent3">
                  <a:lumMod val="75000"/>
                </a:schemeClr>
              </a:solidFill>
              <a:effectLst>
                <a:outerShdw blurRad="41275" dist="20320" dir="1800000" algn="tl" rotWithShape="0">
                  <a:srgbClr val="000000">
                    <a:alpha val="40000"/>
                  </a:srgbClr>
                </a:outerShdw>
              </a:effectLst>
              <a:latin typeface="+mn-lt"/>
              <a:ea typeface="+mn-ea"/>
              <a:cs typeface="+mn-cs"/>
            </a:rPr>
            <a:t>(sables acceptables)</a:t>
          </a:r>
        </a:p>
      </cdr:txBody>
    </cdr:sp>
  </cdr:relSizeAnchor>
</c:userShapes>
</file>

<file path=xl/drawings/drawing16.xml><?xml version="1.0" encoding="utf-8"?>
<xdr:wsDr xmlns:xdr="http://schemas.openxmlformats.org/drawingml/2006/spreadsheetDrawing" xmlns:a="http://schemas.openxmlformats.org/drawingml/2006/main">
  <xdr:twoCellAnchor>
    <xdr:from>
      <xdr:col>0</xdr:col>
      <xdr:colOff>0</xdr:colOff>
      <xdr:row>30</xdr:row>
      <xdr:rowOff>182880</xdr:rowOff>
    </xdr:from>
    <xdr:to>
      <xdr:col>6</xdr:col>
      <xdr:colOff>777240</xdr:colOff>
      <xdr:row>63</xdr:row>
      <xdr:rowOff>22860</xdr:rowOff>
    </xdr:to>
    <xdr:graphicFrame macro="">
      <xdr:nvGraphicFramePr>
        <xdr:cNvPr id="1302" name="Graphique 1">
          <a:extLst>
            <a:ext uri="{FF2B5EF4-FFF2-40B4-BE49-F238E27FC236}">
              <a16:creationId xmlns:a16="http://schemas.microsoft.com/office/drawing/2014/main" id="{00000000-0008-0000-0100-000016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53340</xdr:colOff>
      <xdr:row>0</xdr:row>
      <xdr:rowOff>106680</xdr:rowOff>
    </xdr:from>
    <xdr:to>
      <xdr:col>1</xdr:col>
      <xdr:colOff>818819</xdr:colOff>
      <xdr:row>1</xdr:row>
      <xdr:rowOff>186690</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3340" y="106680"/>
          <a:ext cx="3428669" cy="998220"/>
        </a:xfrm>
        <a:prstGeom prst="rect">
          <a:avLst/>
        </a:prstGeom>
      </xdr:spPr>
    </xdr:pic>
    <xdr:clientData/>
  </xdr:twoCellAnchor>
  <xdr:twoCellAnchor editAs="oneCell">
    <xdr:from>
      <xdr:col>4</xdr:col>
      <xdr:colOff>962025</xdr:colOff>
      <xdr:row>0</xdr:row>
      <xdr:rowOff>0</xdr:rowOff>
    </xdr:from>
    <xdr:to>
      <xdr:col>7</xdr:col>
      <xdr:colOff>57609</xdr:colOff>
      <xdr:row>1</xdr:row>
      <xdr:rowOff>186962</xdr:rowOff>
    </xdr:to>
    <xdr:pic>
      <xdr:nvPicPr>
        <xdr:cNvPr id="5" name="Picture 4">
          <a:extLst>
            <a:ext uri="{FF2B5EF4-FFF2-40B4-BE49-F238E27FC236}">
              <a16:creationId xmlns:a16="http://schemas.microsoft.com/office/drawing/2014/main" id="{6ABDB738-C785-447B-B4DD-F09B4FC1B45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00800" y="0"/>
          <a:ext cx="1819734" cy="1105172"/>
        </a:xfrm>
        <a:prstGeom prst="rect">
          <a:avLst/>
        </a:prstGeom>
      </xdr:spPr>
    </xdr:pic>
    <xdr:clientData/>
  </xdr:twoCellAnchor>
</xdr:wsDr>
</file>

<file path=xl/drawings/drawing17.xml><?xml version="1.0" encoding="utf-8"?>
<c:userShapes xmlns:c="http://schemas.openxmlformats.org/drawingml/2006/chart">
  <cdr:relSizeAnchor xmlns:cdr="http://schemas.openxmlformats.org/drawingml/2006/chartDrawing">
    <cdr:from>
      <cdr:x>0.30324</cdr:x>
      <cdr:y>0.02377</cdr:y>
    </cdr:from>
    <cdr:to>
      <cdr:x>0.45654</cdr:x>
      <cdr:y>0.83818</cdr:y>
    </cdr:to>
    <cdr:sp macro="" textlink="">
      <cdr:nvSpPr>
        <cdr:cNvPr id="3" name="Forme libre 2"/>
        <cdr:cNvSpPr/>
      </cdr:nvSpPr>
      <cdr:spPr>
        <a:xfrm xmlns:a="http://schemas.openxmlformats.org/drawingml/2006/main">
          <a:off x="2409825" y="133350"/>
          <a:ext cx="1219200" cy="5010150"/>
        </a:xfrm>
        <a:custGeom xmlns:a="http://schemas.openxmlformats.org/drawingml/2006/main">
          <a:avLst/>
          <a:gdLst>
            <a:gd name="connsiteX0" fmla="*/ 1019175 w 1228725"/>
            <a:gd name="connsiteY0" fmla="*/ 0 h 5010150"/>
            <a:gd name="connsiteX1" fmla="*/ 971550 w 1228725"/>
            <a:gd name="connsiteY1" fmla="*/ 4591050 h 5010150"/>
            <a:gd name="connsiteX2" fmla="*/ 0 w 1228725"/>
            <a:gd name="connsiteY2" fmla="*/ 4962525 h 5010150"/>
            <a:gd name="connsiteX3" fmla="*/ 19050 w 1228725"/>
            <a:gd name="connsiteY3" fmla="*/ 5010150 h 5010150"/>
            <a:gd name="connsiteX4" fmla="*/ 1190625 w 1228725"/>
            <a:gd name="connsiteY4" fmla="*/ 4600575 h 5010150"/>
            <a:gd name="connsiteX5" fmla="*/ 1228725 w 1228725"/>
            <a:gd name="connsiteY5" fmla="*/ 0 h 5010150"/>
            <a:gd name="connsiteX6" fmla="*/ 1019175 w 1228725"/>
            <a:gd name="connsiteY6" fmla="*/ 0 h 5010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228725" h="5010150">
              <a:moveTo>
                <a:pt x="1019175" y="0"/>
              </a:moveTo>
              <a:lnTo>
                <a:pt x="971550" y="4591050"/>
              </a:lnTo>
              <a:lnTo>
                <a:pt x="0" y="4962525"/>
              </a:lnTo>
              <a:lnTo>
                <a:pt x="19050" y="5010150"/>
              </a:lnTo>
              <a:lnTo>
                <a:pt x="1190625" y="4600575"/>
              </a:lnTo>
              <a:lnTo>
                <a:pt x="1228725" y="0"/>
              </a:lnTo>
              <a:lnTo>
                <a:pt x="1019175" y="0"/>
              </a:lnTo>
              <a:close/>
            </a:path>
          </a:pathLst>
        </a:custGeom>
        <a:solidFill xmlns:a="http://schemas.openxmlformats.org/drawingml/2006/main">
          <a:schemeClr val="accent3">
            <a:lumMod val="60000"/>
            <a:lumOff val="40000"/>
            <a:alpha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fr-CA"/>
        </a:p>
      </cdr:txBody>
    </cdr:sp>
  </cdr:relSizeAnchor>
  <cdr:relSizeAnchor xmlns:cdr="http://schemas.openxmlformats.org/drawingml/2006/chartDrawing">
    <cdr:from>
      <cdr:x>0.50943</cdr:x>
      <cdr:y>0.14133</cdr:y>
    </cdr:from>
    <cdr:to>
      <cdr:x>0.93434</cdr:x>
      <cdr:y>0.8535</cdr:y>
    </cdr:to>
    <cdr:sp macro="" textlink="">
      <cdr:nvSpPr>
        <cdr:cNvPr id="4" name="Forme libre 3"/>
        <cdr:cNvSpPr/>
      </cdr:nvSpPr>
      <cdr:spPr>
        <a:xfrm xmlns:a="http://schemas.openxmlformats.org/drawingml/2006/main">
          <a:off x="4165263" y="830331"/>
          <a:ext cx="3474144" cy="4184010"/>
        </a:xfrm>
        <a:custGeom xmlns:a="http://schemas.openxmlformats.org/drawingml/2006/main">
          <a:avLst/>
          <a:gdLst>
            <a:gd name="connsiteX0" fmla="*/ 0 w 3381375"/>
            <a:gd name="connsiteY0" fmla="*/ 4391025 h 4391025"/>
            <a:gd name="connsiteX1" fmla="*/ 28575 w 3381375"/>
            <a:gd name="connsiteY1" fmla="*/ 3876675 h 4391025"/>
            <a:gd name="connsiteX2" fmla="*/ 1943100 w 3381375"/>
            <a:gd name="connsiteY2" fmla="*/ 38100 h 4391025"/>
            <a:gd name="connsiteX3" fmla="*/ 3381375 w 3381375"/>
            <a:gd name="connsiteY3" fmla="*/ 0 h 4391025"/>
            <a:gd name="connsiteX4" fmla="*/ 3381375 w 3381375"/>
            <a:gd name="connsiteY4" fmla="*/ 304800 h 4391025"/>
            <a:gd name="connsiteX5" fmla="*/ 1943100 w 3381375"/>
            <a:gd name="connsiteY5" fmla="*/ 304800 h 4391025"/>
            <a:gd name="connsiteX6" fmla="*/ 266700 w 3381375"/>
            <a:gd name="connsiteY6" fmla="*/ 3876675 h 4391025"/>
            <a:gd name="connsiteX7" fmla="*/ 238125 w 3381375"/>
            <a:gd name="connsiteY7" fmla="*/ 4391025 h 4391025"/>
            <a:gd name="connsiteX8" fmla="*/ 0 w 3381375"/>
            <a:gd name="connsiteY8" fmla="*/ 4391025 h 4391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381375" h="4391025">
              <a:moveTo>
                <a:pt x="0" y="4391025"/>
              </a:moveTo>
              <a:lnTo>
                <a:pt x="28575" y="3876675"/>
              </a:lnTo>
              <a:lnTo>
                <a:pt x="1943100" y="38100"/>
              </a:lnTo>
              <a:lnTo>
                <a:pt x="3381375" y="0"/>
              </a:lnTo>
              <a:lnTo>
                <a:pt x="3381375" y="304800"/>
              </a:lnTo>
              <a:lnTo>
                <a:pt x="1943100" y="304800"/>
              </a:lnTo>
              <a:lnTo>
                <a:pt x="266700" y="3876675"/>
              </a:lnTo>
              <a:lnTo>
                <a:pt x="238125" y="4391025"/>
              </a:lnTo>
              <a:lnTo>
                <a:pt x="0" y="4391025"/>
              </a:lnTo>
              <a:close/>
            </a:path>
          </a:pathLst>
        </a:custGeom>
        <a:solidFill xmlns:a="http://schemas.openxmlformats.org/drawingml/2006/main">
          <a:schemeClr val="accent3">
            <a:lumMod val="60000"/>
            <a:lumOff val="40000"/>
            <a:alpha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fr-CA"/>
        </a:p>
      </cdr:txBody>
    </cdr:sp>
  </cdr:relSizeAnchor>
  <cdr:relSizeAnchor xmlns:cdr="http://schemas.openxmlformats.org/drawingml/2006/chartDrawing">
    <cdr:from>
      <cdr:x>0.21403</cdr:x>
      <cdr:y>0.0229</cdr:y>
    </cdr:from>
    <cdr:to>
      <cdr:x>0.9352</cdr:x>
      <cdr:y>0.85419</cdr:y>
    </cdr:to>
    <cdr:sp macro="" textlink="">
      <cdr:nvSpPr>
        <cdr:cNvPr id="5" name="Forme libre 4"/>
        <cdr:cNvSpPr/>
      </cdr:nvSpPr>
      <cdr:spPr>
        <a:xfrm xmlns:a="http://schemas.openxmlformats.org/drawingml/2006/main">
          <a:off x="1749970" y="134527"/>
          <a:ext cx="5896468" cy="4883867"/>
        </a:xfrm>
        <a:custGeom xmlns:a="http://schemas.openxmlformats.org/drawingml/2006/main">
          <a:avLst/>
          <a:gdLst>
            <a:gd name="connsiteX0" fmla="*/ 1943100 w 5743575"/>
            <a:gd name="connsiteY0" fmla="*/ 0 h 5114925"/>
            <a:gd name="connsiteX1" fmla="*/ 5743575 w 5743575"/>
            <a:gd name="connsiteY1" fmla="*/ 0 h 5114925"/>
            <a:gd name="connsiteX2" fmla="*/ 5743575 w 5743575"/>
            <a:gd name="connsiteY2" fmla="*/ 714375 h 5114925"/>
            <a:gd name="connsiteX3" fmla="*/ 4305300 w 5743575"/>
            <a:gd name="connsiteY3" fmla="*/ 771525 h 5114925"/>
            <a:gd name="connsiteX4" fmla="*/ 2381250 w 5743575"/>
            <a:gd name="connsiteY4" fmla="*/ 4591050 h 5114925"/>
            <a:gd name="connsiteX5" fmla="*/ 2362200 w 5743575"/>
            <a:gd name="connsiteY5" fmla="*/ 5105400 h 5114925"/>
            <a:gd name="connsiteX6" fmla="*/ 0 w 5743575"/>
            <a:gd name="connsiteY6" fmla="*/ 5114925 h 5114925"/>
            <a:gd name="connsiteX7" fmla="*/ 733425 w 5743575"/>
            <a:gd name="connsiteY7" fmla="*/ 5019675 h 5114925"/>
            <a:gd name="connsiteX8" fmla="*/ 1905000 w 5743575"/>
            <a:gd name="connsiteY8" fmla="*/ 4610100 h 5114925"/>
            <a:gd name="connsiteX9" fmla="*/ 1943100 w 5743575"/>
            <a:gd name="connsiteY9" fmla="*/ 0 h 51149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5743575" h="5114925">
              <a:moveTo>
                <a:pt x="1943100" y="0"/>
              </a:moveTo>
              <a:lnTo>
                <a:pt x="5743575" y="0"/>
              </a:lnTo>
              <a:lnTo>
                <a:pt x="5743575" y="714375"/>
              </a:lnTo>
              <a:lnTo>
                <a:pt x="4305300" y="771525"/>
              </a:lnTo>
              <a:lnTo>
                <a:pt x="2381250" y="4591050"/>
              </a:lnTo>
              <a:lnTo>
                <a:pt x="2362200" y="5105400"/>
              </a:lnTo>
              <a:lnTo>
                <a:pt x="0" y="5114925"/>
              </a:lnTo>
              <a:lnTo>
                <a:pt x="733425" y="5019675"/>
              </a:lnTo>
              <a:lnTo>
                <a:pt x="1905000" y="4610100"/>
              </a:lnTo>
              <a:lnTo>
                <a:pt x="1943100" y="0"/>
              </a:lnTo>
              <a:close/>
            </a:path>
          </a:pathLst>
        </a:custGeom>
        <a:solidFill xmlns:a="http://schemas.openxmlformats.org/drawingml/2006/main">
          <a:schemeClr val="tx2">
            <a:lumMod val="40000"/>
            <a:lumOff val="60000"/>
            <a:alpha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fr-CA"/>
        </a:p>
      </cdr:txBody>
    </cdr:sp>
  </cdr:relSizeAnchor>
  <cdr:relSizeAnchor xmlns:cdr="http://schemas.openxmlformats.org/drawingml/2006/chartDrawing">
    <cdr:from>
      <cdr:x>0.04426</cdr:x>
      <cdr:y>0.64068</cdr:y>
    </cdr:from>
    <cdr:to>
      <cdr:x>0.3032</cdr:x>
      <cdr:y>0.6916</cdr:y>
    </cdr:to>
    <cdr:sp macro="" textlink="">
      <cdr:nvSpPr>
        <cdr:cNvPr id="6" name="Rectangle 5"/>
        <cdr:cNvSpPr/>
      </cdr:nvSpPr>
      <cdr:spPr>
        <a:xfrm xmlns:a="http://schemas.openxmlformats.org/drawingml/2006/main">
          <a:off x="357717" y="3923756"/>
          <a:ext cx="2056299" cy="314314"/>
        </a:xfrm>
        <a:prstGeom xmlns:a="http://schemas.openxmlformats.org/drawingml/2006/main" prst="rect">
          <a:avLst/>
        </a:prstGeom>
        <a:solidFill xmlns:a="http://schemas.openxmlformats.org/drawingml/2006/main">
          <a:schemeClr val="tx2">
            <a:lumMod val="40000"/>
            <a:lumOff val="60000"/>
            <a:alpha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pPr marL="0" indent="0"/>
          <a:r>
            <a:rPr lang="fr-FR" sz="1400" b="0"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latin typeface="+mn-lt"/>
              <a:ea typeface="+mn-ea"/>
              <a:cs typeface="+mn-cs"/>
            </a:rPr>
            <a:t>Gamme des sables ciblés</a:t>
          </a:r>
        </a:p>
      </cdr:txBody>
    </cdr:sp>
  </cdr:relSizeAnchor>
  <cdr:relSizeAnchor xmlns:cdr="http://schemas.openxmlformats.org/drawingml/2006/chartDrawing">
    <cdr:from>
      <cdr:x>0.03803</cdr:x>
      <cdr:y>0.51302</cdr:y>
    </cdr:from>
    <cdr:to>
      <cdr:x>0.29671</cdr:x>
      <cdr:y>0.59868</cdr:y>
    </cdr:to>
    <cdr:sp macro="" textlink="">
      <cdr:nvSpPr>
        <cdr:cNvPr id="7" name="Rectangle 6"/>
        <cdr:cNvSpPr/>
      </cdr:nvSpPr>
      <cdr:spPr>
        <a:xfrm xmlns:a="http://schemas.openxmlformats.org/drawingml/2006/main">
          <a:off x="302266" y="3137116"/>
          <a:ext cx="2056220" cy="523816"/>
        </a:xfrm>
        <a:prstGeom xmlns:a="http://schemas.openxmlformats.org/drawingml/2006/main" prst="rect">
          <a:avLst/>
        </a:prstGeom>
        <a:solidFill xmlns:a="http://schemas.openxmlformats.org/drawingml/2006/main">
          <a:schemeClr val="accent3">
            <a:lumMod val="60000"/>
            <a:lumOff val="40000"/>
            <a:alpha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marL="0" indent="0"/>
          <a:r>
            <a:rPr lang="fr-FR" sz="1400" b="0" cap="none" spc="0">
              <a:ln w="12700">
                <a:solidFill>
                  <a:schemeClr val="accent3">
                    <a:lumMod val="75000"/>
                  </a:schemeClr>
                </a:solidFill>
                <a:prstDash val="solid"/>
              </a:ln>
              <a:solidFill>
                <a:schemeClr val="accent3">
                  <a:lumMod val="75000"/>
                </a:schemeClr>
              </a:solidFill>
              <a:effectLst>
                <a:outerShdw blurRad="41275" dist="20320" dir="1800000" algn="tl" rotWithShape="0">
                  <a:srgbClr val="000000">
                    <a:alpha val="40000"/>
                  </a:srgbClr>
                </a:outerShdw>
              </a:effectLst>
              <a:latin typeface="+mn-lt"/>
              <a:ea typeface="+mn-ea"/>
              <a:cs typeface="+mn-cs"/>
            </a:rPr>
            <a:t>Zone de tolérance </a:t>
          </a:r>
        </a:p>
        <a:p xmlns:a="http://schemas.openxmlformats.org/drawingml/2006/main">
          <a:pPr marL="0" indent="0"/>
          <a:r>
            <a:rPr lang="fr-FR" sz="1400" b="0" cap="none" spc="0">
              <a:ln w="12700">
                <a:solidFill>
                  <a:schemeClr val="accent3">
                    <a:lumMod val="75000"/>
                  </a:schemeClr>
                </a:solidFill>
                <a:prstDash val="solid"/>
              </a:ln>
              <a:solidFill>
                <a:schemeClr val="accent3">
                  <a:lumMod val="75000"/>
                </a:schemeClr>
              </a:solidFill>
              <a:effectLst>
                <a:outerShdw blurRad="41275" dist="20320" dir="1800000" algn="tl" rotWithShape="0">
                  <a:srgbClr val="000000">
                    <a:alpha val="40000"/>
                  </a:srgbClr>
                </a:outerShdw>
              </a:effectLst>
              <a:latin typeface="+mn-lt"/>
              <a:ea typeface="+mn-ea"/>
              <a:cs typeface="+mn-cs"/>
            </a:rPr>
            <a:t>(sables acceptables)</a:t>
          </a: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0</xdr:colOff>
      <xdr:row>31</xdr:row>
      <xdr:rowOff>182880</xdr:rowOff>
    </xdr:from>
    <xdr:to>
      <xdr:col>6</xdr:col>
      <xdr:colOff>777240</xdr:colOff>
      <xdr:row>64</xdr:row>
      <xdr:rowOff>22860</xdr:rowOff>
    </xdr:to>
    <xdr:graphicFrame macro="">
      <xdr:nvGraphicFramePr>
        <xdr:cNvPr id="223308" name="Graphique 1">
          <a:extLst>
            <a:ext uri="{FF2B5EF4-FFF2-40B4-BE49-F238E27FC236}">
              <a16:creationId xmlns:a16="http://schemas.microsoft.com/office/drawing/2014/main" id="{00000000-0008-0000-0200-00004C68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53340</xdr:colOff>
      <xdr:row>0</xdr:row>
      <xdr:rowOff>106680</xdr:rowOff>
    </xdr:from>
    <xdr:to>
      <xdr:col>1</xdr:col>
      <xdr:colOff>822629</xdr:colOff>
      <xdr:row>1</xdr:row>
      <xdr:rowOff>171450</xdr:rowOff>
    </xdr:to>
    <xdr:pic>
      <xdr:nvPicPr>
        <xdr:cNvPr id="7" name="Imag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2"/>
        <a:stretch>
          <a:fillRect/>
        </a:stretch>
      </xdr:blipFill>
      <xdr:spPr>
        <a:xfrm>
          <a:off x="53340" y="106680"/>
          <a:ext cx="3428669" cy="998220"/>
        </a:xfrm>
        <a:prstGeom prst="rect">
          <a:avLst/>
        </a:prstGeom>
      </xdr:spPr>
    </xdr:pic>
    <xdr:clientData/>
  </xdr:twoCellAnchor>
  <xdr:twoCellAnchor editAs="oneCell">
    <xdr:from>
      <xdr:col>4</xdr:col>
      <xdr:colOff>996315</xdr:colOff>
      <xdr:row>0</xdr:row>
      <xdr:rowOff>0</xdr:rowOff>
    </xdr:from>
    <xdr:to>
      <xdr:col>7</xdr:col>
      <xdr:colOff>58153</xdr:colOff>
      <xdr:row>1</xdr:row>
      <xdr:rowOff>173355</xdr:rowOff>
    </xdr:to>
    <xdr:pic>
      <xdr:nvPicPr>
        <xdr:cNvPr id="6" name="Picture 5">
          <a:extLst>
            <a:ext uri="{FF2B5EF4-FFF2-40B4-BE49-F238E27FC236}">
              <a16:creationId xmlns:a16="http://schemas.microsoft.com/office/drawing/2014/main" id="{B90BDC1E-BA4A-4976-B794-82264AAC615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35090" y="0"/>
          <a:ext cx="1785988" cy="1102995"/>
        </a:xfrm>
        <a:prstGeom prst="rect">
          <a:avLst/>
        </a:prstGeom>
      </xdr:spPr>
    </xdr:pic>
    <xdr:clientData/>
  </xdr:twoCellAnchor>
</xdr:wsDr>
</file>

<file path=xl/drawings/drawing19.xml><?xml version="1.0" encoding="utf-8"?>
<c:userShapes xmlns:c="http://schemas.openxmlformats.org/drawingml/2006/chart">
  <cdr:relSizeAnchor xmlns:cdr="http://schemas.openxmlformats.org/drawingml/2006/chartDrawing">
    <cdr:from>
      <cdr:x>0.30175</cdr:x>
      <cdr:y>0.02599</cdr:y>
    </cdr:from>
    <cdr:to>
      <cdr:x>0.45505</cdr:x>
      <cdr:y>0.83842</cdr:y>
    </cdr:to>
    <cdr:sp macro="" textlink="">
      <cdr:nvSpPr>
        <cdr:cNvPr id="3" name="Forme libre 2"/>
        <cdr:cNvSpPr/>
      </cdr:nvSpPr>
      <cdr:spPr>
        <a:xfrm xmlns:a="http://schemas.openxmlformats.org/drawingml/2006/main">
          <a:off x="2409825" y="133350"/>
          <a:ext cx="1219200" cy="5010150"/>
        </a:xfrm>
        <a:custGeom xmlns:a="http://schemas.openxmlformats.org/drawingml/2006/main">
          <a:avLst/>
          <a:gdLst>
            <a:gd name="connsiteX0" fmla="*/ 1019175 w 1228725"/>
            <a:gd name="connsiteY0" fmla="*/ 0 h 5010150"/>
            <a:gd name="connsiteX1" fmla="*/ 971550 w 1228725"/>
            <a:gd name="connsiteY1" fmla="*/ 4591050 h 5010150"/>
            <a:gd name="connsiteX2" fmla="*/ 0 w 1228725"/>
            <a:gd name="connsiteY2" fmla="*/ 4962525 h 5010150"/>
            <a:gd name="connsiteX3" fmla="*/ 19050 w 1228725"/>
            <a:gd name="connsiteY3" fmla="*/ 5010150 h 5010150"/>
            <a:gd name="connsiteX4" fmla="*/ 1190625 w 1228725"/>
            <a:gd name="connsiteY4" fmla="*/ 4600575 h 5010150"/>
            <a:gd name="connsiteX5" fmla="*/ 1228725 w 1228725"/>
            <a:gd name="connsiteY5" fmla="*/ 0 h 5010150"/>
            <a:gd name="connsiteX6" fmla="*/ 1019175 w 1228725"/>
            <a:gd name="connsiteY6" fmla="*/ 0 h 5010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228725" h="5010150">
              <a:moveTo>
                <a:pt x="1019175" y="0"/>
              </a:moveTo>
              <a:lnTo>
                <a:pt x="971550" y="4591050"/>
              </a:lnTo>
              <a:lnTo>
                <a:pt x="0" y="4962525"/>
              </a:lnTo>
              <a:lnTo>
                <a:pt x="19050" y="5010150"/>
              </a:lnTo>
              <a:lnTo>
                <a:pt x="1190625" y="4600575"/>
              </a:lnTo>
              <a:lnTo>
                <a:pt x="1228725" y="0"/>
              </a:lnTo>
              <a:lnTo>
                <a:pt x="1019175" y="0"/>
              </a:lnTo>
              <a:close/>
            </a:path>
          </a:pathLst>
        </a:custGeom>
        <a:solidFill xmlns:a="http://schemas.openxmlformats.org/drawingml/2006/main">
          <a:schemeClr val="accent3">
            <a:lumMod val="60000"/>
            <a:lumOff val="40000"/>
            <a:alpha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fr-CA"/>
        </a:p>
      </cdr:txBody>
    </cdr:sp>
  </cdr:relSizeAnchor>
  <cdr:relSizeAnchor xmlns:cdr="http://schemas.openxmlformats.org/drawingml/2006/chartDrawing">
    <cdr:from>
      <cdr:x>0.5087</cdr:x>
      <cdr:y>0.14181</cdr:y>
    </cdr:from>
    <cdr:to>
      <cdr:x>0.93409</cdr:x>
      <cdr:y>0.85499</cdr:y>
    </cdr:to>
    <cdr:sp macro="" textlink="">
      <cdr:nvSpPr>
        <cdr:cNvPr id="4" name="Forme libre 3"/>
        <cdr:cNvSpPr/>
      </cdr:nvSpPr>
      <cdr:spPr>
        <a:xfrm xmlns:a="http://schemas.openxmlformats.org/drawingml/2006/main">
          <a:off x="4057650" y="847725"/>
          <a:ext cx="3381375" cy="4391025"/>
        </a:xfrm>
        <a:custGeom xmlns:a="http://schemas.openxmlformats.org/drawingml/2006/main">
          <a:avLst/>
          <a:gdLst>
            <a:gd name="connsiteX0" fmla="*/ 0 w 3381375"/>
            <a:gd name="connsiteY0" fmla="*/ 4391025 h 4391025"/>
            <a:gd name="connsiteX1" fmla="*/ 28575 w 3381375"/>
            <a:gd name="connsiteY1" fmla="*/ 3876675 h 4391025"/>
            <a:gd name="connsiteX2" fmla="*/ 1943100 w 3381375"/>
            <a:gd name="connsiteY2" fmla="*/ 38100 h 4391025"/>
            <a:gd name="connsiteX3" fmla="*/ 3381375 w 3381375"/>
            <a:gd name="connsiteY3" fmla="*/ 0 h 4391025"/>
            <a:gd name="connsiteX4" fmla="*/ 3381375 w 3381375"/>
            <a:gd name="connsiteY4" fmla="*/ 304800 h 4391025"/>
            <a:gd name="connsiteX5" fmla="*/ 1943100 w 3381375"/>
            <a:gd name="connsiteY5" fmla="*/ 304800 h 4391025"/>
            <a:gd name="connsiteX6" fmla="*/ 266700 w 3381375"/>
            <a:gd name="connsiteY6" fmla="*/ 3876675 h 4391025"/>
            <a:gd name="connsiteX7" fmla="*/ 238125 w 3381375"/>
            <a:gd name="connsiteY7" fmla="*/ 4391025 h 4391025"/>
            <a:gd name="connsiteX8" fmla="*/ 0 w 3381375"/>
            <a:gd name="connsiteY8" fmla="*/ 4391025 h 4391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381375" h="4391025">
              <a:moveTo>
                <a:pt x="0" y="4391025"/>
              </a:moveTo>
              <a:lnTo>
                <a:pt x="28575" y="3876675"/>
              </a:lnTo>
              <a:lnTo>
                <a:pt x="1943100" y="38100"/>
              </a:lnTo>
              <a:lnTo>
                <a:pt x="3381375" y="0"/>
              </a:lnTo>
              <a:lnTo>
                <a:pt x="3381375" y="304800"/>
              </a:lnTo>
              <a:lnTo>
                <a:pt x="1943100" y="304800"/>
              </a:lnTo>
              <a:lnTo>
                <a:pt x="266700" y="3876675"/>
              </a:lnTo>
              <a:lnTo>
                <a:pt x="238125" y="4391025"/>
              </a:lnTo>
              <a:lnTo>
                <a:pt x="0" y="4391025"/>
              </a:lnTo>
              <a:close/>
            </a:path>
          </a:pathLst>
        </a:custGeom>
        <a:solidFill xmlns:a="http://schemas.openxmlformats.org/drawingml/2006/main">
          <a:schemeClr val="accent3">
            <a:lumMod val="60000"/>
            <a:lumOff val="40000"/>
            <a:alpha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fr-CA"/>
        </a:p>
      </cdr:txBody>
    </cdr:sp>
  </cdr:relSizeAnchor>
  <cdr:relSizeAnchor xmlns:cdr="http://schemas.openxmlformats.org/drawingml/2006/chartDrawing">
    <cdr:from>
      <cdr:x>0.21329</cdr:x>
      <cdr:y>0.02462</cdr:y>
    </cdr:from>
    <cdr:to>
      <cdr:x>0.93496</cdr:x>
      <cdr:y>0.85519</cdr:y>
    </cdr:to>
    <cdr:sp macro="" textlink="">
      <cdr:nvSpPr>
        <cdr:cNvPr id="5" name="Forme libre 4"/>
        <cdr:cNvSpPr/>
      </cdr:nvSpPr>
      <cdr:spPr>
        <a:xfrm xmlns:a="http://schemas.openxmlformats.org/drawingml/2006/main">
          <a:off x="1704706" y="128076"/>
          <a:ext cx="5745228" cy="5114933"/>
        </a:xfrm>
        <a:custGeom xmlns:a="http://schemas.openxmlformats.org/drawingml/2006/main">
          <a:avLst/>
          <a:gdLst>
            <a:gd name="connsiteX0" fmla="*/ 1943100 w 5743575"/>
            <a:gd name="connsiteY0" fmla="*/ 0 h 5114925"/>
            <a:gd name="connsiteX1" fmla="*/ 5743575 w 5743575"/>
            <a:gd name="connsiteY1" fmla="*/ 0 h 5114925"/>
            <a:gd name="connsiteX2" fmla="*/ 5743575 w 5743575"/>
            <a:gd name="connsiteY2" fmla="*/ 714375 h 5114925"/>
            <a:gd name="connsiteX3" fmla="*/ 4305300 w 5743575"/>
            <a:gd name="connsiteY3" fmla="*/ 771525 h 5114925"/>
            <a:gd name="connsiteX4" fmla="*/ 2381250 w 5743575"/>
            <a:gd name="connsiteY4" fmla="*/ 4591050 h 5114925"/>
            <a:gd name="connsiteX5" fmla="*/ 2362200 w 5743575"/>
            <a:gd name="connsiteY5" fmla="*/ 5105400 h 5114925"/>
            <a:gd name="connsiteX6" fmla="*/ 0 w 5743575"/>
            <a:gd name="connsiteY6" fmla="*/ 5114925 h 5114925"/>
            <a:gd name="connsiteX7" fmla="*/ 733425 w 5743575"/>
            <a:gd name="connsiteY7" fmla="*/ 5019675 h 5114925"/>
            <a:gd name="connsiteX8" fmla="*/ 1905000 w 5743575"/>
            <a:gd name="connsiteY8" fmla="*/ 4610100 h 5114925"/>
            <a:gd name="connsiteX9" fmla="*/ 1943100 w 5743575"/>
            <a:gd name="connsiteY9" fmla="*/ 0 h 51149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5743575" h="5114925">
              <a:moveTo>
                <a:pt x="1943100" y="0"/>
              </a:moveTo>
              <a:lnTo>
                <a:pt x="5743575" y="0"/>
              </a:lnTo>
              <a:lnTo>
                <a:pt x="5743575" y="714375"/>
              </a:lnTo>
              <a:lnTo>
                <a:pt x="4305300" y="771525"/>
              </a:lnTo>
              <a:lnTo>
                <a:pt x="2381250" y="4591050"/>
              </a:lnTo>
              <a:lnTo>
                <a:pt x="2362200" y="5105400"/>
              </a:lnTo>
              <a:lnTo>
                <a:pt x="0" y="5114925"/>
              </a:lnTo>
              <a:lnTo>
                <a:pt x="733425" y="5019675"/>
              </a:lnTo>
              <a:lnTo>
                <a:pt x="1905000" y="4610100"/>
              </a:lnTo>
              <a:lnTo>
                <a:pt x="1943100" y="0"/>
              </a:lnTo>
              <a:close/>
            </a:path>
          </a:pathLst>
        </a:custGeom>
        <a:solidFill xmlns:a="http://schemas.openxmlformats.org/drawingml/2006/main">
          <a:schemeClr val="tx2">
            <a:lumMod val="40000"/>
            <a:lumOff val="60000"/>
            <a:alpha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fr-CA"/>
        </a:p>
      </cdr:txBody>
    </cdr:sp>
  </cdr:relSizeAnchor>
  <cdr:relSizeAnchor xmlns:cdr="http://schemas.openxmlformats.org/drawingml/2006/chartDrawing">
    <cdr:from>
      <cdr:x>0.045</cdr:x>
      <cdr:y>0.6402</cdr:y>
    </cdr:from>
    <cdr:to>
      <cdr:x>0.30245</cdr:x>
      <cdr:y>0.69182</cdr:y>
    </cdr:to>
    <cdr:sp macro="" textlink="">
      <cdr:nvSpPr>
        <cdr:cNvPr id="6" name="Rectangle 5"/>
        <cdr:cNvSpPr/>
      </cdr:nvSpPr>
      <cdr:spPr>
        <a:xfrm xmlns:a="http://schemas.openxmlformats.org/drawingml/2006/main">
          <a:off x="357717" y="3923756"/>
          <a:ext cx="2056299" cy="314314"/>
        </a:xfrm>
        <a:prstGeom xmlns:a="http://schemas.openxmlformats.org/drawingml/2006/main" prst="rect">
          <a:avLst/>
        </a:prstGeom>
        <a:solidFill xmlns:a="http://schemas.openxmlformats.org/drawingml/2006/main">
          <a:schemeClr val="tx2">
            <a:lumMod val="40000"/>
            <a:lumOff val="60000"/>
            <a:alpha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pPr marL="0" indent="0"/>
          <a:r>
            <a:rPr lang="fr-FR" sz="1400" b="0"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latin typeface="+mn-lt"/>
              <a:ea typeface="+mn-ea"/>
              <a:cs typeface="+mn-cs"/>
            </a:rPr>
            <a:t>Gamme des sables ciblés</a:t>
          </a:r>
        </a:p>
      </cdr:txBody>
    </cdr:sp>
  </cdr:relSizeAnchor>
  <cdr:relSizeAnchor xmlns:cdr="http://schemas.openxmlformats.org/drawingml/2006/chartDrawing">
    <cdr:from>
      <cdr:x>0.03803</cdr:x>
      <cdr:y>0.51375</cdr:y>
    </cdr:from>
    <cdr:to>
      <cdr:x>0.29597</cdr:x>
      <cdr:y>0.59942</cdr:y>
    </cdr:to>
    <cdr:sp macro="" textlink="">
      <cdr:nvSpPr>
        <cdr:cNvPr id="7" name="Rectangle 6"/>
        <cdr:cNvSpPr/>
      </cdr:nvSpPr>
      <cdr:spPr>
        <a:xfrm xmlns:a="http://schemas.openxmlformats.org/drawingml/2006/main">
          <a:off x="302266" y="3137116"/>
          <a:ext cx="2056220" cy="523816"/>
        </a:xfrm>
        <a:prstGeom xmlns:a="http://schemas.openxmlformats.org/drawingml/2006/main" prst="rect">
          <a:avLst/>
        </a:prstGeom>
        <a:solidFill xmlns:a="http://schemas.openxmlformats.org/drawingml/2006/main">
          <a:schemeClr val="accent3">
            <a:lumMod val="60000"/>
            <a:lumOff val="40000"/>
            <a:alpha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marL="0" indent="0"/>
          <a:r>
            <a:rPr lang="fr-FR" sz="1400" b="0" cap="none" spc="0">
              <a:ln w="12700">
                <a:solidFill>
                  <a:schemeClr val="accent3">
                    <a:lumMod val="75000"/>
                  </a:schemeClr>
                </a:solidFill>
                <a:prstDash val="solid"/>
              </a:ln>
              <a:solidFill>
                <a:schemeClr val="accent3">
                  <a:lumMod val="75000"/>
                </a:schemeClr>
              </a:solidFill>
              <a:effectLst>
                <a:outerShdw blurRad="41275" dist="20320" dir="1800000" algn="tl" rotWithShape="0">
                  <a:srgbClr val="000000">
                    <a:alpha val="40000"/>
                  </a:srgbClr>
                </a:outerShdw>
              </a:effectLst>
              <a:latin typeface="+mn-lt"/>
              <a:ea typeface="+mn-ea"/>
              <a:cs typeface="+mn-cs"/>
            </a:rPr>
            <a:t>Zone de tolérance </a:t>
          </a:r>
        </a:p>
        <a:p xmlns:a="http://schemas.openxmlformats.org/drawingml/2006/main">
          <a:pPr marL="0" indent="0"/>
          <a:r>
            <a:rPr lang="fr-FR" sz="1400" b="0" cap="none" spc="0">
              <a:ln w="12700">
                <a:solidFill>
                  <a:schemeClr val="accent3">
                    <a:lumMod val="75000"/>
                  </a:schemeClr>
                </a:solidFill>
                <a:prstDash val="solid"/>
              </a:ln>
              <a:solidFill>
                <a:schemeClr val="accent3">
                  <a:lumMod val="75000"/>
                </a:schemeClr>
              </a:solidFill>
              <a:effectLst>
                <a:outerShdw blurRad="41275" dist="20320" dir="1800000" algn="tl" rotWithShape="0">
                  <a:srgbClr val="000000">
                    <a:alpha val="40000"/>
                  </a:srgbClr>
                </a:outerShdw>
              </a:effectLst>
              <a:latin typeface="+mn-lt"/>
              <a:ea typeface="+mn-ea"/>
              <a:cs typeface="+mn-cs"/>
            </a:rPr>
            <a:t>(sables acceptables)</a:t>
          </a:r>
        </a:p>
      </cdr:txBody>
    </cdr:sp>
  </cdr:relSizeAnchor>
</c:userShapes>
</file>

<file path=xl/drawings/drawing2.xml><?xml version="1.0" encoding="utf-8"?>
<c:userShapes xmlns:c="http://schemas.openxmlformats.org/drawingml/2006/chart">
  <cdr:relSizeAnchor xmlns:cdr="http://schemas.openxmlformats.org/drawingml/2006/chartDrawing">
    <cdr:from>
      <cdr:x>0.30324</cdr:x>
      <cdr:y>0.02377</cdr:y>
    </cdr:from>
    <cdr:to>
      <cdr:x>0.45654</cdr:x>
      <cdr:y>0.83818</cdr:y>
    </cdr:to>
    <cdr:sp macro="" textlink="">
      <cdr:nvSpPr>
        <cdr:cNvPr id="3" name="Forme libre 2"/>
        <cdr:cNvSpPr/>
      </cdr:nvSpPr>
      <cdr:spPr>
        <a:xfrm xmlns:a="http://schemas.openxmlformats.org/drawingml/2006/main">
          <a:off x="2409825" y="133350"/>
          <a:ext cx="1219200" cy="5010150"/>
        </a:xfrm>
        <a:custGeom xmlns:a="http://schemas.openxmlformats.org/drawingml/2006/main">
          <a:avLst/>
          <a:gdLst>
            <a:gd name="connsiteX0" fmla="*/ 1019175 w 1228725"/>
            <a:gd name="connsiteY0" fmla="*/ 0 h 5010150"/>
            <a:gd name="connsiteX1" fmla="*/ 971550 w 1228725"/>
            <a:gd name="connsiteY1" fmla="*/ 4591050 h 5010150"/>
            <a:gd name="connsiteX2" fmla="*/ 0 w 1228725"/>
            <a:gd name="connsiteY2" fmla="*/ 4962525 h 5010150"/>
            <a:gd name="connsiteX3" fmla="*/ 19050 w 1228725"/>
            <a:gd name="connsiteY3" fmla="*/ 5010150 h 5010150"/>
            <a:gd name="connsiteX4" fmla="*/ 1190625 w 1228725"/>
            <a:gd name="connsiteY4" fmla="*/ 4600575 h 5010150"/>
            <a:gd name="connsiteX5" fmla="*/ 1228725 w 1228725"/>
            <a:gd name="connsiteY5" fmla="*/ 0 h 5010150"/>
            <a:gd name="connsiteX6" fmla="*/ 1019175 w 1228725"/>
            <a:gd name="connsiteY6" fmla="*/ 0 h 5010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228725" h="5010150">
              <a:moveTo>
                <a:pt x="1019175" y="0"/>
              </a:moveTo>
              <a:lnTo>
                <a:pt x="971550" y="4591050"/>
              </a:lnTo>
              <a:lnTo>
                <a:pt x="0" y="4962525"/>
              </a:lnTo>
              <a:lnTo>
                <a:pt x="19050" y="5010150"/>
              </a:lnTo>
              <a:lnTo>
                <a:pt x="1190625" y="4600575"/>
              </a:lnTo>
              <a:lnTo>
                <a:pt x="1228725" y="0"/>
              </a:lnTo>
              <a:lnTo>
                <a:pt x="1019175" y="0"/>
              </a:lnTo>
              <a:close/>
            </a:path>
          </a:pathLst>
        </a:custGeom>
        <a:solidFill xmlns:a="http://schemas.openxmlformats.org/drawingml/2006/main">
          <a:schemeClr val="accent3">
            <a:lumMod val="60000"/>
            <a:lumOff val="40000"/>
            <a:alpha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fr-CA"/>
        </a:p>
      </cdr:txBody>
    </cdr:sp>
  </cdr:relSizeAnchor>
  <cdr:relSizeAnchor xmlns:cdr="http://schemas.openxmlformats.org/drawingml/2006/chartDrawing">
    <cdr:from>
      <cdr:x>0.50943</cdr:x>
      <cdr:y>0.14133</cdr:y>
    </cdr:from>
    <cdr:to>
      <cdr:x>0.93434</cdr:x>
      <cdr:y>0.8535</cdr:y>
    </cdr:to>
    <cdr:sp macro="" textlink="">
      <cdr:nvSpPr>
        <cdr:cNvPr id="4" name="Forme libre 3"/>
        <cdr:cNvSpPr/>
      </cdr:nvSpPr>
      <cdr:spPr>
        <a:xfrm xmlns:a="http://schemas.openxmlformats.org/drawingml/2006/main">
          <a:off x="4165263" y="830331"/>
          <a:ext cx="3474144" cy="4184010"/>
        </a:xfrm>
        <a:custGeom xmlns:a="http://schemas.openxmlformats.org/drawingml/2006/main">
          <a:avLst/>
          <a:gdLst>
            <a:gd name="connsiteX0" fmla="*/ 0 w 3381375"/>
            <a:gd name="connsiteY0" fmla="*/ 4391025 h 4391025"/>
            <a:gd name="connsiteX1" fmla="*/ 28575 w 3381375"/>
            <a:gd name="connsiteY1" fmla="*/ 3876675 h 4391025"/>
            <a:gd name="connsiteX2" fmla="*/ 1943100 w 3381375"/>
            <a:gd name="connsiteY2" fmla="*/ 38100 h 4391025"/>
            <a:gd name="connsiteX3" fmla="*/ 3381375 w 3381375"/>
            <a:gd name="connsiteY3" fmla="*/ 0 h 4391025"/>
            <a:gd name="connsiteX4" fmla="*/ 3381375 w 3381375"/>
            <a:gd name="connsiteY4" fmla="*/ 304800 h 4391025"/>
            <a:gd name="connsiteX5" fmla="*/ 1943100 w 3381375"/>
            <a:gd name="connsiteY5" fmla="*/ 304800 h 4391025"/>
            <a:gd name="connsiteX6" fmla="*/ 266700 w 3381375"/>
            <a:gd name="connsiteY6" fmla="*/ 3876675 h 4391025"/>
            <a:gd name="connsiteX7" fmla="*/ 238125 w 3381375"/>
            <a:gd name="connsiteY7" fmla="*/ 4391025 h 4391025"/>
            <a:gd name="connsiteX8" fmla="*/ 0 w 3381375"/>
            <a:gd name="connsiteY8" fmla="*/ 4391025 h 4391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381375" h="4391025">
              <a:moveTo>
                <a:pt x="0" y="4391025"/>
              </a:moveTo>
              <a:lnTo>
                <a:pt x="28575" y="3876675"/>
              </a:lnTo>
              <a:lnTo>
                <a:pt x="1943100" y="38100"/>
              </a:lnTo>
              <a:lnTo>
                <a:pt x="3381375" y="0"/>
              </a:lnTo>
              <a:lnTo>
                <a:pt x="3381375" y="304800"/>
              </a:lnTo>
              <a:lnTo>
                <a:pt x="1943100" y="304800"/>
              </a:lnTo>
              <a:lnTo>
                <a:pt x="266700" y="3876675"/>
              </a:lnTo>
              <a:lnTo>
                <a:pt x="238125" y="4391025"/>
              </a:lnTo>
              <a:lnTo>
                <a:pt x="0" y="4391025"/>
              </a:lnTo>
              <a:close/>
            </a:path>
          </a:pathLst>
        </a:custGeom>
        <a:solidFill xmlns:a="http://schemas.openxmlformats.org/drawingml/2006/main">
          <a:schemeClr val="accent3">
            <a:lumMod val="60000"/>
            <a:lumOff val="40000"/>
            <a:alpha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fr-CA"/>
        </a:p>
      </cdr:txBody>
    </cdr:sp>
  </cdr:relSizeAnchor>
  <cdr:relSizeAnchor xmlns:cdr="http://schemas.openxmlformats.org/drawingml/2006/chartDrawing">
    <cdr:from>
      <cdr:x>0.04426</cdr:x>
      <cdr:y>0.64068</cdr:y>
    </cdr:from>
    <cdr:to>
      <cdr:x>0.3032</cdr:x>
      <cdr:y>0.6916</cdr:y>
    </cdr:to>
    <cdr:sp macro="" textlink="">
      <cdr:nvSpPr>
        <cdr:cNvPr id="6" name="Rectangle 5"/>
        <cdr:cNvSpPr/>
      </cdr:nvSpPr>
      <cdr:spPr>
        <a:xfrm xmlns:a="http://schemas.openxmlformats.org/drawingml/2006/main">
          <a:off x="357717" y="3923756"/>
          <a:ext cx="2056299" cy="314314"/>
        </a:xfrm>
        <a:prstGeom xmlns:a="http://schemas.openxmlformats.org/drawingml/2006/main" prst="rect">
          <a:avLst/>
        </a:prstGeom>
        <a:solidFill xmlns:a="http://schemas.openxmlformats.org/drawingml/2006/main">
          <a:schemeClr val="tx2">
            <a:lumMod val="40000"/>
            <a:lumOff val="60000"/>
            <a:alpha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pPr marL="0" indent="0"/>
          <a:r>
            <a:rPr lang="fr-FR" sz="1400" b="0"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latin typeface="+mn-lt"/>
              <a:ea typeface="+mn-ea"/>
              <a:cs typeface="+mn-cs"/>
            </a:rPr>
            <a:t>Gamme des sables ciblés</a:t>
          </a:r>
        </a:p>
      </cdr:txBody>
    </cdr:sp>
  </cdr:relSizeAnchor>
  <cdr:relSizeAnchor xmlns:cdr="http://schemas.openxmlformats.org/drawingml/2006/chartDrawing">
    <cdr:from>
      <cdr:x>0.03803</cdr:x>
      <cdr:y>0.51302</cdr:y>
    </cdr:from>
    <cdr:to>
      <cdr:x>0.29671</cdr:x>
      <cdr:y>0.59868</cdr:y>
    </cdr:to>
    <cdr:sp macro="" textlink="">
      <cdr:nvSpPr>
        <cdr:cNvPr id="7" name="Rectangle 6"/>
        <cdr:cNvSpPr/>
      </cdr:nvSpPr>
      <cdr:spPr>
        <a:xfrm xmlns:a="http://schemas.openxmlformats.org/drawingml/2006/main">
          <a:off x="302266" y="3137116"/>
          <a:ext cx="2056220" cy="523816"/>
        </a:xfrm>
        <a:prstGeom xmlns:a="http://schemas.openxmlformats.org/drawingml/2006/main" prst="rect">
          <a:avLst/>
        </a:prstGeom>
        <a:solidFill xmlns:a="http://schemas.openxmlformats.org/drawingml/2006/main">
          <a:schemeClr val="accent3">
            <a:lumMod val="60000"/>
            <a:lumOff val="40000"/>
            <a:alpha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marL="0" indent="0"/>
          <a:r>
            <a:rPr lang="fr-FR" sz="1400" b="0" cap="none" spc="0">
              <a:ln w="12700">
                <a:solidFill>
                  <a:schemeClr val="accent3">
                    <a:lumMod val="75000"/>
                  </a:schemeClr>
                </a:solidFill>
                <a:prstDash val="solid"/>
              </a:ln>
              <a:solidFill>
                <a:schemeClr val="accent3">
                  <a:lumMod val="75000"/>
                </a:schemeClr>
              </a:solidFill>
              <a:effectLst>
                <a:outerShdw blurRad="41275" dist="20320" dir="1800000" algn="tl" rotWithShape="0">
                  <a:srgbClr val="000000">
                    <a:alpha val="40000"/>
                  </a:srgbClr>
                </a:outerShdw>
              </a:effectLst>
              <a:latin typeface="+mn-lt"/>
              <a:ea typeface="+mn-ea"/>
              <a:cs typeface="+mn-cs"/>
            </a:rPr>
            <a:t>Zone de tolérance </a:t>
          </a:r>
        </a:p>
        <a:p xmlns:a="http://schemas.openxmlformats.org/drawingml/2006/main">
          <a:pPr marL="0" indent="0"/>
          <a:r>
            <a:rPr lang="fr-FR" sz="1400" b="0" cap="none" spc="0">
              <a:ln w="12700">
                <a:solidFill>
                  <a:schemeClr val="accent3">
                    <a:lumMod val="75000"/>
                  </a:schemeClr>
                </a:solidFill>
                <a:prstDash val="solid"/>
              </a:ln>
              <a:solidFill>
                <a:schemeClr val="accent3">
                  <a:lumMod val="75000"/>
                </a:schemeClr>
              </a:solidFill>
              <a:effectLst>
                <a:outerShdw blurRad="41275" dist="20320" dir="1800000" algn="tl" rotWithShape="0">
                  <a:srgbClr val="000000">
                    <a:alpha val="40000"/>
                  </a:srgbClr>
                </a:outerShdw>
              </a:effectLst>
              <a:latin typeface="+mn-lt"/>
              <a:ea typeface="+mn-ea"/>
              <a:cs typeface="+mn-cs"/>
            </a:rPr>
            <a:t>(sables acceptables)</a:t>
          </a:r>
        </a:p>
      </cdr:txBody>
    </cdr:sp>
  </cdr:relSizeAnchor>
</c:userShapes>
</file>

<file path=xl/drawings/drawing20.xml><?xml version="1.0" encoding="utf-8"?>
<xdr:wsDr xmlns:xdr="http://schemas.openxmlformats.org/drawingml/2006/spreadsheetDrawing" xmlns:a="http://schemas.openxmlformats.org/drawingml/2006/main">
  <xdr:twoCellAnchor>
    <xdr:from>
      <xdr:col>0</xdr:col>
      <xdr:colOff>0</xdr:colOff>
      <xdr:row>31</xdr:row>
      <xdr:rowOff>182880</xdr:rowOff>
    </xdr:from>
    <xdr:to>
      <xdr:col>6</xdr:col>
      <xdr:colOff>777240</xdr:colOff>
      <xdr:row>64</xdr:row>
      <xdr:rowOff>22860</xdr:rowOff>
    </xdr:to>
    <xdr:graphicFrame macro="">
      <xdr:nvGraphicFramePr>
        <xdr:cNvPr id="225356" name="Graphique 1">
          <a:extLst>
            <a:ext uri="{FF2B5EF4-FFF2-40B4-BE49-F238E27FC236}">
              <a16:creationId xmlns:a16="http://schemas.microsoft.com/office/drawing/2014/main" id="{00000000-0008-0000-0300-00004C70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53340</xdr:colOff>
      <xdr:row>0</xdr:row>
      <xdr:rowOff>106680</xdr:rowOff>
    </xdr:from>
    <xdr:to>
      <xdr:col>1</xdr:col>
      <xdr:colOff>830249</xdr:colOff>
      <xdr:row>1</xdr:row>
      <xdr:rowOff>167640</xdr:rowOff>
    </xdr:to>
    <xdr:pic>
      <xdr:nvPicPr>
        <xdr:cNvPr id="7" name="Image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2"/>
        <a:stretch>
          <a:fillRect/>
        </a:stretch>
      </xdr:blipFill>
      <xdr:spPr>
        <a:xfrm>
          <a:off x="53340" y="106680"/>
          <a:ext cx="3428669" cy="998220"/>
        </a:xfrm>
        <a:prstGeom prst="rect">
          <a:avLst/>
        </a:prstGeom>
      </xdr:spPr>
    </xdr:pic>
    <xdr:clientData/>
  </xdr:twoCellAnchor>
  <xdr:twoCellAnchor editAs="oneCell">
    <xdr:from>
      <xdr:col>4</xdr:col>
      <xdr:colOff>990600</xdr:colOff>
      <xdr:row>0</xdr:row>
      <xdr:rowOff>0</xdr:rowOff>
    </xdr:from>
    <xdr:to>
      <xdr:col>7</xdr:col>
      <xdr:colOff>48628</xdr:colOff>
      <xdr:row>1</xdr:row>
      <xdr:rowOff>179070</xdr:rowOff>
    </xdr:to>
    <xdr:pic>
      <xdr:nvPicPr>
        <xdr:cNvPr id="3" name="Picture 2">
          <a:extLst>
            <a:ext uri="{FF2B5EF4-FFF2-40B4-BE49-F238E27FC236}">
              <a16:creationId xmlns:a16="http://schemas.microsoft.com/office/drawing/2014/main" id="{061CE94C-9D1D-4E6C-8031-E9A5A87E0C6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29375" y="0"/>
          <a:ext cx="1791703" cy="1112520"/>
        </a:xfrm>
        <a:prstGeom prst="rect">
          <a:avLst/>
        </a:prstGeom>
      </xdr:spPr>
    </xdr:pic>
    <xdr:clientData/>
  </xdr:twoCellAnchor>
</xdr:wsDr>
</file>

<file path=xl/drawings/drawing21.xml><?xml version="1.0" encoding="utf-8"?>
<c:userShapes xmlns:c="http://schemas.openxmlformats.org/drawingml/2006/chart">
  <cdr:relSizeAnchor xmlns:cdr="http://schemas.openxmlformats.org/drawingml/2006/chartDrawing">
    <cdr:from>
      <cdr:x>0.302</cdr:x>
      <cdr:y>0.02599</cdr:y>
    </cdr:from>
    <cdr:to>
      <cdr:x>0.45505</cdr:x>
      <cdr:y>0.83842</cdr:y>
    </cdr:to>
    <cdr:sp macro="" textlink="">
      <cdr:nvSpPr>
        <cdr:cNvPr id="3" name="Forme libre 2"/>
        <cdr:cNvSpPr/>
      </cdr:nvSpPr>
      <cdr:spPr>
        <a:xfrm xmlns:a="http://schemas.openxmlformats.org/drawingml/2006/main">
          <a:off x="2409825" y="133350"/>
          <a:ext cx="1219200" cy="5010150"/>
        </a:xfrm>
        <a:custGeom xmlns:a="http://schemas.openxmlformats.org/drawingml/2006/main">
          <a:avLst/>
          <a:gdLst>
            <a:gd name="connsiteX0" fmla="*/ 1019175 w 1228725"/>
            <a:gd name="connsiteY0" fmla="*/ 0 h 5010150"/>
            <a:gd name="connsiteX1" fmla="*/ 971550 w 1228725"/>
            <a:gd name="connsiteY1" fmla="*/ 4591050 h 5010150"/>
            <a:gd name="connsiteX2" fmla="*/ 0 w 1228725"/>
            <a:gd name="connsiteY2" fmla="*/ 4962525 h 5010150"/>
            <a:gd name="connsiteX3" fmla="*/ 19050 w 1228725"/>
            <a:gd name="connsiteY3" fmla="*/ 5010150 h 5010150"/>
            <a:gd name="connsiteX4" fmla="*/ 1190625 w 1228725"/>
            <a:gd name="connsiteY4" fmla="*/ 4600575 h 5010150"/>
            <a:gd name="connsiteX5" fmla="*/ 1228725 w 1228725"/>
            <a:gd name="connsiteY5" fmla="*/ 0 h 5010150"/>
            <a:gd name="connsiteX6" fmla="*/ 1019175 w 1228725"/>
            <a:gd name="connsiteY6" fmla="*/ 0 h 5010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228725" h="5010150">
              <a:moveTo>
                <a:pt x="1019175" y="0"/>
              </a:moveTo>
              <a:lnTo>
                <a:pt x="971550" y="4591050"/>
              </a:lnTo>
              <a:lnTo>
                <a:pt x="0" y="4962525"/>
              </a:lnTo>
              <a:lnTo>
                <a:pt x="19050" y="5010150"/>
              </a:lnTo>
              <a:lnTo>
                <a:pt x="1190625" y="4600575"/>
              </a:lnTo>
              <a:lnTo>
                <a:pt x="1228725" y="0"/>
              </a:lnTo>
              <a:lnTo>
                <a:pt x="1019175" y="0"/>
              </a:lnTo>
              <a:close/>
            </a:path>
          </a:pathLst>
        </a:custGeom>
        <a:solidFill xmlns:a="http://schemas.openxmlformats.org/drawingml/2006/main">
          <a:schemeClr val="accent3">
            <a:lumMod val="60000"/>
            <a:lumOff val="40000"/>
            <a:alpha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fr-CA"/>
        </a:p>
      </cdr:txBody>
    </cdr:sp>
  </cdr:relSizeAnchor>
  <cdr:relSizeAnchor xmlns:cdr="http://schemas.openxmlformats.org/drawingml/2006/chartDrawing">
    <cdr:from>
      <cdr:x>0.50894</cdr:x>
      <cdr:y>0.14181</cdr:y>
    </cdr:from>
    <cdr:to>
      <cdr:x>0.93458</cdr:x>
      <cdr:y>0.85499</cdr:y>
    </cdr:to>
    <cdr:sp macro="" textlink="">
      <cdr:nvSpPr>
        <cdr:cNvPr id="4" name="Forme libre 3"/>
        <cdr:cNvSpPr/>
      </cdr:nvSpPr>
      <cdr:spPr>
        <a:xfrm xmlns:a="http://schemas.openxmlformats.org/drawingml/2006/main">
          <a:off x="4057650" y="847725"/>
          <a:ext cx="3381375" cy="4391025"/>
        </a:xfrm>
        <a:custGeom xmlns:a="http://schemas.openxmlformats.org/drawingml/2006/main">
          <a:avLst/>
          <a:gdLst>
            <a:gd name="connsiteX0" fmla="*/ 0 w 3381375"/>
            <a:gd name="connsiteY0" fmla="*/ 4391025 h 4391025"/>
            <a:gd name="connsiteX1" fmla="*/ 28575 w 3381375"/>
            <a:gd name="connsiteY1" fmla="*/ 3876675 h 4391025"/>
            <a:gd name="connsiteX2" fmla="*/ 1943100 w 3381375"/>
            <a:gd name="connsiteY2" fmla="*/ 38100 h 4391025"/>
            <a:gd name="connsiteX3" fmla="*/ 3381375 w 3381375"/>
            <a:gd name="connsiteY3" fmla="*/ 0 h 4391025"/>
            <a:gd name="connsiteX4" fmla="*/ 3381375 w 3381375"/>
            <a:gd name="connsiteY4" fmla="*/ 304800 h 4391025"/>
            <a:gd name="connsiteX5" fmla="*/ 1943100 w 3381375"/>
            <a:gd name="connsiteY5" fmla="*/ 304800 h 4391025"/>
            <a:gd name="connsiteX6" fmla="*/ 266700 w 3381375"/>
            <a:gd name="connsiteY6" fmla="*/ 3876675 h 4391025"/>
            <a:gd name="connsiteX7" fmla="*/ 238125 w 3381375"/>
            <a:gd name="connsiteY7" fmla="*/ 4391025 h 4391025"/>
            <a:gd name="connsiteX8" fmla="*/ 0 w 3381375"/>
            <a:gd name="connsiteY8" fmla="*/ 4391025 h 4391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381375" h="4391025">
              <a:moveTo>
                <a:pt x="0" y="4391025"/>
              </a:moveTo>
              <a:lnTo>
                <a:pt x="28575" y="3876675"/>
              </a:lnTo>
              <a:lnTo>
                <a:pt x="1943100" y="38100"/>
              </a:lnTo>
              <a:lnTo>
                <a:pt x="3381375" y="0"/>
              </a:lnTo>
              <a:lnTo>
                <a:pt x="3381375" y="304800"/>
              </a:lnTo>
              <a:lnTo>
                <a:pt x="1943100" y="304800"/>
              </a:lnTo>
              <a:lnTo>
                <a:pt x="266700" y="3876675"/>
              </a:lnTo>
              <a:lnTo>
                <a:pt x="238125" y="4391025"/>
              </a:lnTo>
              <a:lnTo>
                <a:pt x="0" y="4391025"/>
              </a:lnTo>
              <a:close/>
            </a:path>
          </a:pathLst>
        </a:custGeom>
        <a:solidFill xmlns:a="http://schemas.openxmlformats.org/drawingml/2006/main">
          <a:schemeClr val="accent3">
            <a:lumMod val="60000"/>
            <a:lumOff val="40000"/>
            <a:alpha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fr-CA"/>
        </a:p>
      </cdr:txBody>
    </cdr:sp>
  </cdr:relSizeAnchor>
  <cdr:relSizeAnchor xmlns:cdr="http://schemas.openxmlformats.org/drawingml/2006/chartDrawing">
    <cdr:from>
      <cdr:x>0.21329</cdr:x>
      <cdr:y>0.02462</cdr:y>
    </cdr:from>
    <cdr:to>
      <cdr:x>0.93545</cdr:x>
      <cdr:y>0.85519</cdr:y>
    </cdr:to>
    <cdr:sp macro="" textlink="">
      <cdr:nvSpPr>
        <cdr:cNvPr id="5" name="Forme libre 4"/>
        <cdr:cNvSpPr/>
      </cdr:nvSpPr>
      <cdr:spPr>
        <a:xfrm xmlns:a="http://schemas.openxmlformats.org/drawingml/2006/main">
          <a:off x="1704706" y="128076"/>
          <a:ext cx="5745228" cy="5114933"/>
        </a:xfrm>
        <a:custGeom xmlns:a="http://schemas.openxmlformats.org/drawingml/2006/main">
          <a:avLst/>
          <a:gdLst>
            <a:gd name="connsiteX0" fmla="*/ 1943100 w 5743575"/>
            <a:gd name="connsiteY0" fmla="*/ 0 h 5114925"/>
            <a:gd name="connsiteX1" fmla="*/ 5743575 w 5743575"/>
            <a:gd name="connsiteY1" fmla="*/ 0 h 5114925"/>
            <a:gd name="connsiteX2" fmla="*/ 5743575 w 5743575"/>
            <a:gd name="connsiteY2" fmla="*/ 714375 h 5114925"/>
            <a:gd name="connsiteX3" fmla="*/ 4305300 w 5743575"/>
            <a:gd name="connsiteY3" fmla="*/ 771525 h 5114925"/>
            <a:gd name="connsiteX4" fmla="*/ 2381250 w 5743575"/>
            <a:gd name="connsiteY4" fmla="*/ 4591050 h 5114925"/>
            <a:gd name="connsiteX5" fmla="*/ 2362200 w 5743575"/>
            <a:gd name="connsiteY5" fmla="*/ 5105400 h 5114925"/>
            <a:gd name="connsiteX6" fmla="*/ 0 w 5743575"/>
            <a:gd name="connsiteY6" fmla="*/ 5114925 h 5114925"/>
            <a:gd name="connsiteX7" fmla="*/ 733425 w 5743575"/>
            <a:gd name="connsiteY7" fmla="*/ 5019675 h 5114925"/>
            <a:gd name="connsiteX8" fmla="*/ 1905000 w 5743575"/>
            <a:gd name="connsiteY8" fmla="*/ 4610100 h 5114925"/>
            <a:gd name="connsiteX9" fmla="*/ 1943100 w 5743575"/>
            <a:gd name="connsiteY9" fmla="*/ 0 h 51149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5743575" h="5114925">
              <a:moveTo>
                <a:pt x="1943100" y="0"/>
              </a:moveTo>
              <a:lnTo>
                <a:pt x="5743575" y="0"/>
              </a:lnTo>
              <a:lnTo>
                <a:pt x="5743575" y="714375"/>
              </a:lnTo>
              <a:lnTo>
                <a:pt x="4305300" y="771525"/>
              </a:lnTo>
              <a:lnTo>
                <a:pt x="2381250" y="4591050"/>
              </a:lnTo>
              <a:lnTo>
                <a:pt x="2362200" y="5105400"/>
              </a:lnTo>
              <a:lnTo>
                <a:pt x="0" y="5114925"/>
              </a:lnTo>
              <a:lnTo>
                <a:pt x="733425" y="5019675"/>
              </a:lnTo>
              <a:lnTo>
                <a:pt x="1905000" y="4610100"/>
              </a:lnTo>
              <a:lnTo>
                <a:pt x="1943100" y="0"/>
              </a:lnTo>
              <a:close/>
            </a:path>
          </a:pathLst>
        </a:custGeom>
        <a:solidFill xmlns:a="http://schemas.openxmlformats.org/drawingml/2006/main">
          <a:schemeClr val="tx2">
            <a:lumMod val="40000"/>
            <a:lumOff val="60000"/>
            <a:alpha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fr-CA"/>
        </a:p>
      </cdr:txBody>
    </cdr:sp>
  </cdr:relSizeAnchor>
  <cdr:relSizeAnchor xmlns:cdr="http://schemas.openxmlformats.org/drawingml/2006/chartDrawing">
    <cdr:from>
      <cdr:x>0.045</cdr:x>
      <cdr:y>0.6402</cdr:y>
    </cdr:from>
    <cdr:to>
      <cdr:x>0.30245</cdr:x>
      <cdr:y>0.69182</cdr:y>
    </cdr:to>
    <cdr:sp macro="" textlink="">
      <cdr:nvSpPr>
        <cdr:cNvPr id="6" name="Rectangle 5"/>
        <cdr:cNvSpPr/>
      </cdr:nvSpPr>
      <cdr:spPr>
        <a:xfrm xmlns:a="http://schemas.openxmlformats.org/drawingml/2006/main">
          <a:off x="357717" y="3923756"/>
          <a:ext cx="2056299" cy="314314"/>
        </a:xfrm>
        <a:prstGeom xmlns:a="http://schemas.openxmlformats.org/drawingml/2006/main" prst="rect">
          <a:avLst/>
        </a:prstGeom>
        <a:solidFill xmlns:a="http://schemas.openxmlformats.org/drawingml/2006/main">
          <a:schemeClr val="tx2">
            <a:lumMod val="40000"/>
            <a:lumOff val="60000"/>
            <a:alpha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pPr marL="0" indent="0"/>
          <a:r>
            <a:rPr lang="fr-FR" sz="1400" b="0"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latin typeface="+mn-lt"/>
              <a:ea typeface="+mn-ea"/>
              <a:cs typeface="+mn-cs"/>
            </a:rPr>
            <a:t>Gamme des sables ciblés</a:t>
          </a:r>
        </a:p>
      </cdr:txBody>
    </cdr:sp>
  </cdr:relSizeAnchor>
  <cdr:relSizeAnchor xmlns:cdr="http://schemas.openxmlformats.org/drawingml/2006/chartDrawing">
    <cdr:from>
      <cdr:x>0.03803</cdr:x>
      <cdr:y>0.51375</cdr:y>
    </cdr:from>
    <cdr:to>
      <cdr:x>0.29597</cdr:x>
      <cdr:y>0.59942</cdr:y>
    </cdr:to>
    <cdr:sp macro="" textlink="">
      <cdr:nvSpPr>
        <cdr:cNvPr id="7" name="Rectangle 6"/>
        <cdr:cNvSpPr/>
      </cdr:nvSpPr>
      <cdr:spPr>
        <a:xfrm xmlns:a="http://schemas.openxmlformats.org/drawingml/2006/main">
          <a:off x="302266" y="3137116"/>
          <a:ext cx="2056220" cy="523816"/>
        </a:xfrm>
        <a:prstGeom xmlns:a="http://schemas.openxmlformats.org/drawingml/2006/main" prst="rect">
          <a:avLst/>
        </a:prstGeom>
        <a:solidFill xmlns:a="http://schemas.openxmlformats.org/drawingml/2006/main">
          <a:schemeClr val="accent3">
            <a:lumMod val="60000"/>
            <a:lumOff val="40000"/>
            <a:alpha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marL="0" indent="0"/>
          <a:r>
            <a:rPr lang="fr-FR" sz="1400" b="0" cap="none" spc="0">
              <a:ln w="12700">
                <a:solidFill>
                  <a:schemeClr val="accent3">
                    <a:lumMod val="75000"/>
                  </a:schemeClr>
                </a:solidFill>
                <a:prstDash val="solid"/>
              </a:ln>
              <a:solidFill>
                <a:schemeClr val="accent3">
                  <a:lumMod val="75000"/>
                </a:schemeClr>
              </a:solidFill>
              <a:effectLst>
                <a:outerShdw blurRad="41275" dist="20320" dir="1800000" algn="tl" rotWithShape="0">
                  <a:srgbClr val="000000">
                    <a:alpha val="40000"/>
                  </a:srgbClr>
                </a:outerShdw>
              </a:effectLst>
              <a:latin typeface="+mn-lt"/>
              <a:ea typeface="+mn-ea"/>
              <a:cs typeface="+mn-cs"/>
            </a:rPr>
            <a:t>Zone de tolérance </a:t>
          </a:r>
        </a:p>
        <a:p xmlns:a="http://schemas.openxmlformats.org/drawingml/2006/main">
          <a:pPr marL="0" indent="0"/>
          <a:r>
            <a:rPr lang="fr-FR" sz="1400" b="0" cap="none" spc="0">
              <a:ln w="12700">
                <a:solidFill>
                  <a:schemeClr val="accent3">
                    <a:lumMod val="75000"/>
                  </a:schemeClr>
                </a:solidFill>
                <a:prstDash val="solid"/>
              </a:ln>
              <a:solidFill>
                <a:schemeClr val="accent3">
                  <a:lumMod val="75000"/>
                </a:schemeClr>
              </a:solidFill>
              <a:effectLst>
                <a:outerShdw blurRad="41275" dist="20320" dir="1800000" algn="tl" rotWithShape="0">
                  <a:srgbClr val="000000">
                    <a:alpha val="40000"/>
                  </a:srgbClr>
                </a:outerShdw>
              </a:effectLst>
              <a:latin typeface="+mn-lt"/>
              <a:ea typeface="+mn-ea"/>
              <a:cs typeface="+mn-cs"/>
            </a:rPr>
            <a:t>(sables acceptables)</a:t>
          </a:r>
        </a:p>
      </cdr:txBody>
    </cdr:sp>
  </cdr:relSizeAnchor>
</c:userShapes>
</file>

<file path=xl/drawings/drawing22.xml><?xml version="1.0" encoding="utf-8"?>
<xdr:wsDr xmlns:xdr="http://schemas.openxmlformats.org/drawingml/2006/spreadsheetDrawing" xmlns:a="http://schemas.openxmlformats.org/drawingml/2006/main">
  <xdr:twoCellAnchor>
    <xdr:from>
      <xdr:col>0</xdr:col>
      <xdr:colOff>0</xdr:colOff>
      <xdr:row>32</xdr:row>
      <xdr:rowOff>182880</xdr:rowOff>
    </xdr:from>
    <xdr:to>
      <xdr:col>6</xdr:col>
      <xdr:colOff>777240</xdr:colOff>
      <xdr:row>65</xdr:row>
      <xdr:rowOff>22860</xdr:rowOff>
    </xdr:to>
    <xdr:graphicFrame macro="">
      <xdr:nvGraphicFramePr>
        <xdr:cNvPr id="2" name="Graphique 1">
          <a:extLst>
            <a:ext uri="{FF2B5EF4-FFF2-40B4-BE49-F238E27FC236}">
              <a16:creationId xmlns:a16="http://schemas.microsoft.com/office/drawing/2014/main" id="{F6348871-2883-40A4-88E7-41EADC1FEC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53340</xdr:colOff>
      <xdr:row>0</xdr:row>
      <xdr:rowOff>106680</xdr:rowOff>
    </xdr:from>
    <xdr:to>
      <xdr:col>1</xdr:col>
      <xdr:colOff>818819</xdr:colOff>
      <xdr:row>1</xdr:row>
      <xdr:rowOff>186690</xdr:rowOff>
    </xdr:to>
    <xdr:pic>
      <xdr:nvPicPr>
        <xdr:cNvPr id="3" name="Image 2">
          <a:extLst>
            <a:ext uri="{FF2B5EF4-FFF2-40B4-BE49-F238E27FC236}">
              <a16:creationId xmlns:a16="http://schemas.microsoft.com/office/drawing/2014/main" id="{DCC8E783-E485-481A-86B0-CE743AA88B59}"/>
            </a:ext>
          </a:extLst>
        </xdr:cNvPr>
        <xdr:cNvPicPr>
          <a:picLocks noChangeAspect="1"/>
        </xdr:cNvPicPr>
      </xdr:nvPicPr>
      <xdr:blipFill>
        <a:blip xmlns:r="http://schemas.openxmlformats.org/officeDocument/2006/relationships" r:embed="rId2"/>
        <a:stretch>
          <a:fillRect/>
        </a:stretch>
      </xdr:blipFill>
      <xdr:spPr>
        <a:xfrm>
          <a:off x="53340" y="106680"/>
          <a:ext cx="3417239" cy="1017270"/>
        </a:xfrm>
        <a:prstGeom prst="rect">
          <a:avLst/>
        </a:prstGeom>
      </xdr:spPr>
    </xdr:pic>
    <xdr:clientData/>
  </xdr:twoCellAnchor>
  <xdr:twoCellAnchor editAs="oneCell">
    <xdr:from>
      <xdr:col>4</xdr:col>
      <xdr:colOff>962025</xdr:colOff>
      <xdr:row>0</xdr:row>
      <xdr:rowOff>0</xdr:rowOff>
    </xdr:from>
    <xdr:to>
      <xdr:col>7</xdr:col>
      <xdr:colOff>57609</xdr:colOff>
      <xdr:row>1</xdr:row>
      <xdr:rowOff>186962</xdr:rowOff>
    </xdr:to>
    <xdr:pic>
      <xdr:nvPicPr>
        <xdr:cNvPr id="4" name="Picture 4">
          <a:extLst>
            <a:ext uri="{FF2B5EF4-FFF2-40B4-BE49-F238E27FC236}">
              <a16:creationId xmlns:a16="http://schemas.microsoft.com/office/drawing/2014/main" id="{1CEFC8FF-58F0-4CEB-9A59-394CA4D4B3F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02705" y="0"/>
          <a:ext cx="1838784" cy="1124222"/>
        </a:xfrm>
        <a:prstGeom prst="rect">
          <a:avLst/>
        </a:prstGeom>
      </xdr:spPr>
    </xdr:pic>
    <xdr:clientData/>
  </xdr:twoCellAnchor>
</xdr:wsDr>
</file>

<file path=xl/drawings/drawing23.xml><?xml version="1.0" encoding="utf-8"?>
<c:userShapes xmlns:c="http://schemas.openxmlformats.org/drawingml/2006/chart">
  <cdr:relSizeAnchor xmlns:cdr="http://schemas.openxmlformats.org/drawingml/2006/chartDrawing">
    <cdr:from>
      <cdr:x>0.30324</cdr:x>
      <cdr:y>0.02377</cdr:y>
    </cdr:from>
    <cdr:to>
      <cdr:x>0.45654</cdr:x>
      <cdr:y>0.83818</cdr:y>
    </cdr:to>
    <cdr:sp macro="" textlink="">
      <cdr:nvSpPr>
        <cdr:cNvPr id="3" name="Forme libre 2"/>
        <cdr:cNvSpPr/>
      </cdr:nvSpPr>
      <cdr:spPr>
        <a:xfrm xmlns:a="http://schemas.openxmlformats.org/drawingml/2006/main">
          <a:off x="2409825" y="133350"/>
          <a:ext cx="1219200" cy="5010150"/>
        </a:xfrm>
        <a:custGeom xmlns:a="http://schemas.openxmlformats.org/drawingml/2006/main">
          <a:avLst/>
          <a:gdLst>
            <a:gd name="connsiteX0" fmla="*/ 1019175 w 1228725"/>
            <a:gd name="connsiteY0" fmla="*/ 0 h 5010150"/>
            <a:gd name="connsiteX1" fmla="*/ 971550 w 1228725"/>
            <a:gd name="connsiteY1" fmla="*/ 4591050 h 5010150"/>
            <a:gd name="connsiteX2" fmla="*/ 0 w 1228725"/>
            <a:gd name="connsiteY2" fmla="*/ 4962525 h 5010150"/>
            <a:gd name="connsiteX3" fmla="*/ 19050 w 1228725"/>
            <a:gd name="connsiteY3" fmla="*/ 5010150 h 5010150"/>
            <a:gd name="connsiteX4" fmla="*/ 1190625 w 1228725"/>
            <a:gd name="connsiteY4" fmla="*/ 4600575 h 5010150"/>
            <a:gd name="connsiteX5" fmla="*/ 1228725 w 1228725"/>
            <a:gd name="connsiteY5" fmla="*/ 0 h 5010150"/>
            <a:gd name="connsiteX6" fmla="*/ 1019175 w 1228725"/>
            <a:gd name="connsiteY6" fmla="*/ 0 h 5010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228725" h="5010150">
              <a:moveTo>
                <a:pt x="1019175" y="0"/>
              </a:moveTo>
              <a:lnTo>
                <a:pt x="971550" y="4591050"/>
              </a:lnTo>
              <a:lnTo>
                <a:pt x="0" y="4962525"/>
              </a:lnTo>
              <a:lnTo>
                <a:pt x="19050" y="5010150"/>
              </a:lnTo>
              <a:lnTo>
                <a:pt x="1190625" y="4600575"/>
              </a:lnTo>
              <a:lnTo>
                <a:pt x="1228725" y="0"/>
              </a:lnTo>
              <a:lnTo>
                <a:pt x="1019175" y="0"/>
              </a:lnTo>
              <a:close/>
            </a:path>
          </a:pathLst>
        </a:custGeom>
        <a:solidFill xmlns:a="http://schemas.openxmlformats.org/drawingml/2006/main">
          <a:schemeClr val="accent3">
            <a:lumMod val="60000"/>
            <a:lumOff val="40000"/>
            <a:alpha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fr-CA"/>
        </a:p>
      </cdr:txBody>
    </cdr:sp>
  </cdr:relSizeAnchor>
  <cdr:relSizeAnchor xmlns:cdr="http://schemas.openxmlformats.org/drawingml/2006/chartDrawing">
    <cdr:from>
      <cdr:x>0.50943</cdr:x>
      <cdr:y>0.14133</cdr:y>
    </cdr:from>
    <cdr:to>
      <cdr:x>0.93434</cdr:x>
      <cdr:y>0.8535</cdr:y>
    </cdr:to>
    <cdr:sp macro="" textlink="">
      <cdr:nvSpPr>
        <cdr:cNvPr id="4" name="Forme libre 3"/>
        <cdr:cNvSpPr/>
      </cdr:nvSpPr>
      <cdr:spPr>
        <a:xfrm xmlns:a="http://schemas.openxmlformats.org/drawingml/2006/main">
          <a:off x="4165263" y="830331"/>
          <a:ext cx="3474144" cy="4184010"/>
        </a:xfrm>
        <a:custGeom xmlns:a="http://schemas.openxmlformats.org/drawingml/2006/main">
          <a:avLst/>
          <a:gdLst>
            <a:gd name="connsiteX0" fmla="*/ 0 w 3381375"/>
            <a:gd name="connsiteY0" fmla="*/ 4391025 h 4391025"/>
            <a:gd name="connsiteX1" fmla="*/ 28575 w 3381375"/>
            <a:gd name="connsiteY1" fmla="*/ 3876675 h 4391025"/>
            <a:gd name="connsiteX2" fmla="*/ 1943100 w 3381375"/>
            <a:gd name="connsiteY2" fmla="*/ 38100 h 4391025"/>
            <a:gd name="connsiteX3" fmla="*/ 3381375 w 3381375"/>
            <a:gd name="connsiteY3" fmla="*/ 0 h 4391025"/>
            <a:gd name="connsiteX4" fmla="*/ 3381375 w 3381375"/>
            <a:gd name="connsiteY4" fmla="*/ 304800 h 4391025"/>
            <a:gd name="connsiteX5" fmla="*/ 1943100 w 3381375"/>
            <a:gd name="connsiteY5" fmla="*/ 304800 h 4391025"/>
            <a:gd name="connsiteX6" fmla="*/ 266700 w 3381375"/>
            <a:gd name="connsiteY6" fmla="*/ 3876675 h 4391025"/>
            <a:gd name="connsiteX7" fmla="*/ 238125 w 3381375"/>
            <a:gd name="connsiteY7" fmla="*/ 4391025 h 4391025"/>
            <a:gd name="connsiteX8" fmla="*/ 0 w 3381375"/>
            <a:gd name="connsiteY8" fmla="*/ 4391025 h 4391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381375" h="4391025">
              <a:moveTo>
                <a:pt x="0" y="4391025"/>
              </a:moveTo>
              <a:lnTo>
                <a:pt x="28575" y="3876675"/>
              </a:lnTo>
              <a:lnTo>
                <a:pt x="1943100" y="38100"/>
              </a:lnTo>
              <a:lnTo>
                <a:pt x="3381375" y="0"/>
              </a:lnTo>
              <a:lnTo>
                <a:pt x="3381375" y="304800"/>
              </a:lnTo>
              <a:lnTo>
                <a:pt x="1943100" y="304800"/>
              </a:lnTo>
              <a:lnTo>
                <a:pt x="266700" y="3876675"/>
              </a:lnTo>
              <a:lnTo>
                <a:pt x="238125" y="4391025"/>
              </a:lnTo>
              <a:lnTo>
                <a:pt x="0" y="4391025"/>
              </a:lnTo>
              <a:close/>
            </a:path>
          </a:pathLst>
        </a:custGeom>
        <a:solidFill xmlns:a="http://schemas.openxmlformats.org/drawingml/2006/main">
          <a:schemeClr val="accent3">
            <a:lumMod val="60000"/>
            <a:lumOff val="40000"/>
            <a:alpha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fr-CA"/>
        </a:p>
      </cdr:txBody>
    </cdr:sp>
  </cdr:relSizeAnchor>
  <cdr:relSizeAnchor xmlns:cdr="http://schemas.openxmlformats.org/drawingml/2006/chartDrawing">
    <cdr:from>
      <cdr:x>0.21403</cdr:x>
      <cdr:y>0.0229</cdr:y>
    </cdr:from>
    <cdr:to>
      <cdr:x>0.9352</cdr:x>
      <cdr:y>0.85419</cdr:y>
    </cdr:to>
    <cdr:sp macro="" textlink="">
      <cdr:nvSpPr>
        <cdr:cNvPr id="5" name="Forme libre 4"/>
        <cdr:cNvSpPr/>
      </cdr:nvSpPr>
      <cdr:spPr>
        <a:xfrm xmlns:a="http://schemas.openxmlformats.org/drawingml/2006/main">
          <a:off x="1749970" y="134527"/>
          <a:ext cx="5896468" cy="4883867"/>
        </a:xfrm>
        <a:custGeom xmlns:a="http://schemas.openxmlformats.org/drawingml/2006/main">
          <a:avLst/>
          <a:gdLst>
            <a:gd name="connsiteX0" fmla="*/ 1943100 w 5743575"/>
            <a:gd name="connsiteY0" fmla="*/ 0 h 5114925"/>
            <a:gd name="connsiteX1" fmla="*/ 5743575 w 5743575"/>
            <a:gd name="connsiteY1" fmla="*/ 0 h 5114925"/>
            <a:gd name="connsiteX2" fmla="*/ 5743575 w 5743575"/>
            <a:gd name="connsiteY2" fmla="*/ 714375 h 5114925"/>
            <a:gd name="connsiteX3" fmla="*/ 4305300 w 5743575"/>
            <a:gd name="connsiteY3" fmla="*/ 771525 h 5114925"/>
            <a:gd name="connsiteX4" fmla="*/ 2381250 w 5743575"/>
            <a:gd name="connsiteY4" fmla="*/ 4591050 h 5114925"/>
            <a:gd name="connsiteX5" fmla="*/ 2362200 w 5743575"/>
            <a:gd name="connsiteY5" fmla="*/ 5105400 h 5114925"/>
            <a:gd name="connsiteX6" fmla="*/ 0 w 5743575"/>
            <a:gd name="connsiteY6" fmla="*/ 5114925 h 5114925"/>
            <a:gd name="connsiteX7" fmla="*/ 733425 w 5743575"/>
            <a:gd name="connsiteY7" fmla="*/ 5019675 h 5114925"/>
            <a:gd name="connsiteX8" fmla="*/ 1905000 w 5743575"/>
            <a:gd name="connsiteY8" fmla="*/ 4610100 h 5114925"/>
            <a:gd name="connsiteX9" fmla="*/ 1943100 w 5743575"/>
            <a:gd name="connsiteY9" fmla="*/ 0 h 51149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5743575" h="5114925">
              <a:moveTo>
                <a:pt x="1943100" y="0"/>
              </a:moveTo>
              <a:lnTo>
                <a:pt x="5743575" y="0"/>
              </a:lnTo>
              <a:lnTo>
                <a:pt x="5743575" y="714375"/>
              </a:lnTo>
              <a:lnTo>
                <a:pt x="4305300" y="771525"/>
              </a:lnTo>
              <a:lnTo>
                <a:pt x="2381250" y="4591050"/>
              </a:lnTo>
              <a:lnTo>
                <a:pt x="2362200" y="5105400"/>
              </a:lnTo>
              <a:lnTo>
                <a:pt x="0" y="5114925"/>
              </a:lnTo>
              <a:lnTo>
                <a:pt x="733425" y="5019675"/>
              </a:lnTo>
              <a:lnTo>
                <a:pt x="1905000" y="4610100"/>
              </a:lnTo>
              <a:lnTo>
                <a:pt x="1943100" y="0"/>
              </a:lnTo>
              <a:close/>
            </a:path>
          </a:pathLst>
        </a:custGeom>
        <a:solidFill xmlns:a="http://schemas.openxmlformats.org/drawingml/2006/main">
          <a:schemeClr val="tx2">
            <a:lumMod val="40000"/>
            <a:lumOff val="60000"/>
            <a:alpha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fr-CA"/>
        </a:p>
      </cdr:txBody>
    </cdr:sp>
  </cdr:relSizeAnchor>
  <cdr:relSizeAnchor xmlns:cdr="http://schemas.openxmlformats.org/drawingml/2006/chartDrawing">
    <cdr:from>
      <cdr:x>0.04426</cdr:x>
      <cdr:y>0.64068</cdr:y>
    </cdr:from>
    <cdr:to>
      <cdr:x>0.3032</cdr:x>
      <cdr:y>0.6916</cdr:y>
    </cdr:to>
    <cdr:sp macro="" textlink="">
      <cdr:nvSpPr>
        <cdr:cNvPr id="6" name="Rectangle 5"/>
        <cdr:cNvSpPr/>
      </cdr:nvSpPr>
      <cdr:spPr>
        <a:xfrm xmlns:a="http://schemas.openxmlformats.org/drawingml/2006/main">
          <a:off x="357717" y="3923756"/>
          <a:ext cx="2056299" cy="314314"/>
        </a:xfrm>
        <a:prstGeom xmlns:a="http://schemas.openxmlformats.org/drawingml/2006/main" prst="rect">
          <a:avLst/>
        </a:prstGeom>
        <a:solidFill xmlns:a="http://schemas.openxmlformats.org/drawingml/2006/main">
          <a:schemeClr val="tx2">
            <a:lumMod val="40000"/>
            <a:lumOff val="60000"/>
            <a:alpha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pPr marL="0" indent="0"/>
          <a:r>
            <a:rPr lang="fr-FR" sz="1400" b="0"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latin typeface="+mn-lt"/>
              <a:ea typeface="+mn-ea"/>
              <a:cs typeface="+mn-cs"/>
            </a:rPr>
            <a:t>Gamme des sables ciblés</a:t>
          </a:r>
        </a:p>
      </cdr:txBody>
    </cdr:sp>
  </cdr:relSizeAnchor>
  <cdr:relSizeAnchor xmlns:cdr="http://schemas.openxmlformats.org/drawingml/2006/chartDrawing">
    <cdr:from>
      <cdr:x>0.03803</cdr:x>
      <cdr:y>0.51302</cdr:y>
    </cdr:from>
    <cdr:to>
      <cdr:x>0.29671</cdr:x>
      <cdr:y>0.59868</cdr:y>
    </cdr:to>
    <cdr:sp macro="" textlink="">
      <cdr:nvSpPr>
        <cdr:cNvPr id="7" name="Rectangle 6"/>
        <cdr:cNvSpPr/>
      </cdr:nvSpPr>
      <cdr:spPr>
        <a:xfrm xmlns:a="http://schemas.openxmlformats.org/drawingml/2006/main">
          <a:off x="302266" y="3137116"/>
          <a:ext cx="2056220" cy="523816"/>
        </a:xfrm>
        <a:prstGeom xmlns:a="http://schemas.openxmlformats.org/drawingml/2006/main" prst="rect">
          <a:avLst/>
        </a:prstGeom>
        <a:solidFill xmlns:a="http://schemas.openxmlformats.org/drawingml/2006/main">
          <a:schemeClr val="accent3">
            <a:lumMod val="60000"/>
            <a:lumOff val="40000"/>
            <a:alpha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marL="0" indent="0"/>
          <a:r>
            <a:rPr lang="fr-FR" sz="1400" b="0" cap="none" spc="0">
              <a:ln w="12700">
                <a:solidFill>
                  <a:schemeClr val="accent3">
                    <a:lumMod val="75000"/>
                  </a:schemeClr>
                </a:solidFill>
                <a:prstDash val="solid"/>
              </a:ln>
              <a:solidFill>
                <a:schemeClr val="accent3">
                  <a:lumMod val="75000"/>
                </a:schemeClr>
              </a:solidFill>
              <a:effectLst>
                <a:outerShdw blurRad="41275" dist="20320" dir="1800000" algn="tl" rotWithShape="0">
                  <a:srgbClr val="000000">
                    <a:alpha val="40000"/>
                  </a:srgbClr>
                </a:outerShdw>
              </a:effectLst>
              <a:latin typeface="+mn-lt"/>
              <a:ea typeface="+mn-ea"/>
              <a:cs typeface="+mn-cs"/>
            </a:rPr>
            <a:t>Zone de tolérance </a:t>
          </a:r>
        </a:p>
        <a:p xmlns:a="http://schemas.openxmlformats.org/drawingml/2006/main">
          <a:pPr marL="0" indent="0"/>
          <a:r>
            <a:rPr lang="fr-FR" sz="1400" b="0" cap="none" spc="0">
              <a:ln w="12700">
                <a:solidFill>
                  <a:schemeClr val="accent3">
                    <a:lumMod val="75000"/>
                  </a:schemeClr>
                </a:solidFill>
                <a:prstDash val="solid"/>
              </a:ln>
              <a:solidFill>
                <a:schemeClr val="accent3">
                  <a:lumMod val="75000"/>
                </a:schemeClr>
              </a:solidFill>
              <a:effectLst>
                <a:outerShdw blurRad="41275" dist="20320" dir="1800000" algn="tl" rotWithShape="0">
                  <a:srgbClr val="000000">
                    <a:alpha val="40000"/>
                  </a:srgbClr>
                </a:outerShdw>
              </a:effectLst>
              <a:latin typeface="+mn-lt"/>
              <a:ea typeface="+mn-ea"/>
              <a:cs typeface="+mn-cs"/>
            </a:rPr>
            <a:t>(sables acceptables)</a:t>
          </a:r>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0</xdr:col>
      <xdr:colOff>0</xdr:colOff>
      <xdr:row>50</xdr:row>
      <xdr:rowOff>0</xdr:rowOff>
    </xdr:from>
    <xdr:to>
      <xdr:col>9</xdr:col>
      <xdr:colOff>735330</xdr:colOff>
      <xdr:row>57</xdr:row>
      <xdr:rowOff>24766</xdr:rowOff>
    </xdr:to>
    <xdr:pic>
      <xdr:nvPicPr>
        <xdr:cNvPr id="2" name="Picture 9">
          <a:extLst>
            <a:ext uri="{FF2B5EF4-FFF2-40B4-BE49-F238E27FC236}">
              <a16:creationId xmlns:a16="http://schemas.microsoft.com/office/drawing/2014/main" id="{0658CD8B-5333-4610-BCBF-11DF1C4605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963150"/>
          <a:ext cx="7867650" cy="1304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8467</xdr:rowOff>
    </xdr:from>
    <xdr:to>
      <xdr:col>10</xdr:col>
      <xdr:colOff>111807</xdr:colOff>
      <xdr:row>45</xdr:row>
      <xdr:rowOff>152568</xdr:rowOff>
    </xdr:to>
    <xdr:pic>
      <xdr:nvPicPr>
        <xdr:cNvPr id="3" name="Picture 1">
          <a:extLst>
            <a:ext uri="{FF2B5EF4-FFF2-40B4-BE49-F238E27FC236}">
              <a16:creationId xmlns:a16="http://schemas.microsoft.com/office/drawing/2014/main" id="{53D1BA70-7B53-4C7F-8017-6B16807FF331}"/>
            </a:ext>
          </a:extLst>
        </xdr:cNvPr>
        <xdr:cNvPicPr>
          <a:picLocks noChangeAspect="1"/>
        </xdr:cNvPicPr>
      </xdr:nvPicPr>
      <xdr:blipFill>
        <a:blip xmlns:r="http://schemas.openxmlformats.org/officeDocument/2006/relationships" r:embed="rId2"/>
        <a:stretch>
          <a:fillRect/>
        </a:stretch>
      </xdr:blipFill>
      <xdr:spPr>
        <a:xfrm>
          <a:off x="0" y="3991822"/>
          <a:ext cx="8036607" cy="52723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27</xdr:row>
      <xdr:rowOff>182880</xdr:rowOff>
    </xdr:from>
    <xdr:to>
      <xdr:col>6</xdr:col>
      <xdr:colOff>777240</xdr:colOff>
      <xdr:row>60</xdr:row>
      <xdr:rowOff>22860</xdr:rowOff>
    </xdr:to>
    <xdr:graphicFrame macro="">
      <xdr:nvGraphicFramePr>
        <xdr:cNvPr id="2" name="Graphique 1">
          <a:extLst>
            <a:ext uri="{FF2B5EF4-FFF2-40B4-BE49-F238E27FC236}">
              <a16:creationId xmlns:a16="http://schemas.microsoft.com/office/drawing/2014/main" id="{64F2D8D2-79F8-4A70-9502-29AE7130CB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53340</xdr:colOff>
      <xdr:row>0</xdr:row>
      <xdr:rowOff>106680</xdr:rowOff>
    </xdr:from>
    <xdr:to>
      <xdr:col>0</xdr:col>
      <xdr:colOff>2153995</xdr:colOff>
      <xdr:row>0</xdr:row>
      <xdr:rowOff>740280</xdr:rowOff>
    </xdr:to>
    <xdr:pic>
      <xdr:nvPicPr>
        <xdr:cNvPr id="3" name="Image 2">
          <a:extLst>
            <a:ext uri="{FF2B5EF4-FFF2-40B4-BE49-F238E27FC236}">
              <a16:creationId xmlns:a16="http://schemas.microsoft.com/office/drawing/2014/main" id="{11234880-1578-451D-A450-D8AFB5186426}"/>
            </a:ext>
          </a:extLst>
        </xdr:cNvPr>
        <xdr:cNvPicPr>
          <a:picLocks noChangeAspect="1"/>
        </xdr:cNvPicPr>
      </xdr:nvPicPr>
      <xdr:blipFill>
        <a:blip xmlns:r="http://schemas.openxmlformats.org/officeDocument/2006/relationships" r:embed="rId2"/>
        <a:stretch>
          <a:fillRect/>
        </a:stretch>
      </xdr:blipFill>
      <xdr:spPr>
        <a:xfrm>
          <a:off x="53340" y="106680"/>
          <a:ext cx="2089225" cy="624075"/>
        </a:xfrm>
        <a:prstGeom prst="rect">
          <a:avLst/>
        </a:prstGeom>
      </xdr:spPr>
    </xdr:pic>
    <xdr:clientData/>
  </xdr:twoCellAnchor>
  <xdr:twoCellAnchor editAs="oneCell">
    <xdr:from>
      <xdr:col>4</xdr:col>
      <xdr:colOff>513790</xdr:colOff>
      <xdr:row>0</xdr:row>
      <xdr:rowOff>8965</xdr:rowOff>
    </xdr:from>
    <xdr:to>
      <xdr:col>6</xdr:col>
      <xdr:colOff>398268</xdr:colOff>
      <xdr:row>2</xdr:row>
      <xdr:rowOff>19098</xdr:rowOff>
    </xdr:to>
    <xdr:pic>
      <xdr:nvPicPr>
        <xdr:cNvPr id="4" name="Picture 4">
          <a:extLst>
            <a:ext uri="{FF2B5EF4-FFF2-40B4-BE49-F238E27FC236}">
              <a16:creationId xmlns:a16="http://schemas.microsoft.com/office/drawing/2014/main" id="{4C31E9F6-79DF-4E26-BF38-73120821CB0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955366" y="8965"/>
          <a:ext cx="1847749" cy="1128256"/>
        </a:xfrm>
        <a:prstGeom prst="rect">
          <a:avLst/>
        </a:prstGeom>
      </xdr:spPr>
    </xdr:pic>
    <xdr:clientData/>
  </xdr:twoCellAnchor>
  <xdr:twoCellAnchor editAs="oneCell">
    <xdr:from>
      <xdr:col>1</xdr:col>
      <xdr:colOff>206188</xdr:colOff>
      <xdr:row>0</xdr:row>
      <xdr:rowOff>269504</xdr:rowOff>
    </xdr:from>
    <xdr:to>
      <xdr:col>4</xdr:col>
      <xdr:colOff>151608</xdr:colOff>
      <xdr:row>0</xdr:row>
      <xdr:rowOff>797860</xdr:rowOff>
    </xdr:to>
    <xdr:pic>
      <xdr:nvPicPr>
        <xdr:cNvPr id="5" name="Image 4" descr="Make-Way Environmental Technologies - Home of System O)) Septic Systems">
          <a:extLst>
            <a:ext uri="{FF2B5EF4-FFF2-40B4-BE49-F238E27FC236}">
              <a16:creationId xmlns:a16="http://schemas.microsoft.com/office/drawing/2014/main" id="{633EC23A-A783-24FC-34BF-675F4FDB594F}"/>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59741" y="269504"/>
          <a:ext cx="2733443" cy="528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349624</xdr:colOff>
      <xdr:row>47</xdr:row>
      <xdr:rowOff>152399</xdr:rowOff>
    </xdr:from>
    <xdr:to>
      <xdr:col>0</xdr:col>
      <xdr:colOff>2458525</xdr:colOff>
      <xdr:row>49</xdr:row>
      <xdr:rowOff>100269</xdr:rowOff>
    </xdr:to>
    <xdr:sp macro="" textlink="">
      <xdr:nvSpPr>
        <xdr:cNvPr id="6" name="Rectangle 5">
          <a:extLst>
            <a:ext uri="{FF2B5EF4-FFF2-40B4-BE49-F238E27FC236}">
              <a16:creationId xmlns:a16="http://schemas.microsoft.com/office/drawing/2014/main" id="{288AE1BE-DF0C-B1C6-C978-3237772B0FFE}"/>
            </a:ext>
          </a:extLst>
        </xdr:cNvPr>
        <xdr:cNvSpPr/>
      </xdr:nvSpPr>
      <xdr:spPr>
        <a:xfrm>
          <a:off x="349624" y="10650070"/>
          <a:ext cx="2108901" cy="306458"/>
        </a:xfrm>
        <a:prstGeom prst="rect">
          <a:avLst/>
        </a:prstGeom>
        <a:solidFill>
          <a:schemeClr val="tx2">
            <a:lumMod val="40000"/>
            <a:lumOff val="60000"/>
            <a:alpha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r>
            <a:rPr lang="fr-FR" sz="1400" b="0"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latin typeface="+mn-lt"/>
              <a:ea typeface="+mn-ea"/>
              <a:cs typeface="+mn-cs"/>
            </a:rPr>
            <a:t>Target range of</a:t>
          </a:r>
          <a:r>
            <a:rPr lang="fr-FR" sz="1400" b="0" cap="none" spc="0" baseline="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latin typeface="+mn-lt"/>
              <a:ea typeface="+mn-ea"/>
              <a:cs typeface="+mn-cs"/>
            </a:rPr>
            <a:t> sand</a:t>
          </a:r>
          <a:endParaRPr lang="fr-FR" sz="1400" b="0"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latin typeface="+mn-lt"/>
            <a:ea typeface="+mn-ea"/>
            <a:cs typeface="+mn-cs"/>
          </a:endParaRPr>
        </a:p>
      </xdr:txBody>
    </xdr:sp>
    <xdr:clientData/>
  </xdr:twoCellAnchor>
</xdr:wsDr>
</file>

<file path=xl/drawings/drawing5.xml><?xml version="1.0" encoding="utf-8"?>
<c:userShapes xmlns:c="http://schemas.openxmlformats.org/drawingml/2006/chart">
  <cdr:relSizeAnchor xmlns:cdr="http://schemas.openxmlformats.org/drawingml/2006/chartDrawing">
    <cdr:from>
      <cdr:x>0.30324</cdr:x>
      <cdr:y>0.02377</cdr:y>
    </cdr:from>
    <cdr:to>
      <cdr:x>0.45654</cdr:x>
      <cdr:y>0.83818</cdr:y>
    </cdr:to>
    <cdr:sp macro="" textlink="">
      <cdr:nvSpPr>
        <cdr:cNvPr id="3" name="Forme libre 2"/>
        <cdr:cNvSpPr/>
      </cdr:nvSpPr>
      <cdr:spPr>
        <a:xfrm xmlns:a="http://schemas.openxmlformats.org/drawingml/2006/main">
          <a:off x="2409825" y="133350"/>
          <a:ext cx="1219200" cy="5010150"/>
        </a:xfrm>
        <a:custGeom xmlns:a="http://schemas.openxmlformats.org/drawingml/2006/main">
          <a:avLst/>
          <a:gdLst>
            <a:gd name="connsiteX0" fmla="*/ 1019175 w 1228725"/>
            <a:gd name="connsiteY0" fmla="*/ 0 h 5010150"/>
            <a:gd name="connsiteX1" fmla="*/ 971550 w 1228725"/>
            <a:gd name="connsiteY1" fmla="*/ 4591050 h 5010150"/>
            <a:gd name="connsiteX2" fmla="*/ 0 w 1228725"/>
            <a:gd name="connsiteY2" fmla="*/ 4962525 h 5010150"/>
            <a:gd name="connsiteX3" fmla="*/ 19050 w 1228725"/>
            <a:gd name="connsiteY3" fmla="*/ 5010150 h 5010150"/>
            <a:gd name="connsiteX4" fmla="*/ 1190625 w 1228725"/>
            <a:gd name="connsiteY4" fmla="*/ 4600575 h 5010150"/>
            <a:gd name="connsiteX5" fmla="*/ 1228725 w 1228725"/>
            <a:gd name="connsiteY5" fmla="*/ 0 h 5010150"/>
            <a:gd name="connsiteX6" fmla="*/ 1019175 w 1228725"/>
            <a:gd name="connsiteY6" fmla="*/ 0 h 5010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228725" h="5010150">
              <a:moveTo>
                <a:pt x="1019175" y="0"/>
              </a:moveTo>
              <a:lnTo>
                <a:pt x="971550" y="4591050"/>
              </a:lnTo>
              <a:lnTo>
                <a:pt x="0" y="4962525"/>
              </a:lnTo>
              <a:lnTo>
                <a:pt x="19050" y="5010150"/>
              </a:lnTo>
              <a:lnTo>
                <a:pt x="1190625" y="4600575"/>
              </a:lnTo>
              <a:lnTo>
                <a:pt x="1228725" y="0"/>
              </a:lnTo>
              <a:lnTo>
                <a:pt x="1019175" y="0"/>
              </a:lnTo>
              <a:close/>
            </a:path>
          </a:pathLst>
        </a:custGeom>
        <a:solidFill xmlns:a="http://schemas.openxmlformats.org/drawingml/2006/main">
          <a:schemeClr val="accent3">
            <a:lumMod val="60000"/>
            <a:lumOff val="40000"/>
            <a:alpha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fr-CA"/>
        </a:p>
      </cdr:txBody>
    </cdr:sp>
  </cdr:relSizeAnchor>
  <cdr:relSizeAnchor xmlns:cdr="http://schemas.openxmlformats.org/drawingml/2006/chartDrawing">
    <cdr:from>
      <cdr:x>0.50943</cdr:x>
      <cdr:y>0.14133</cdr:y>
    </cdr:from>
    <cdr:to>
      <cdr:x>0.93434</cdr:x>
      <cdr:y>0.8535</cdr:y>
    </cdr:to>
    <cdr:sp macro="" textlink="">
      <cdr:nvSpPr>
        <cdr:cNvPr id="4" name="Forme libre 3"/>
        <cdr:cNvSpPr/>
      </cdr:nvSpPr>
      <cdr:spPr>
        <a:xfrm xmlns:a="http://schemas.openxmlformats.org/drawingml/2006/main">
          <a:off x="4165263" y="830331"/>
          <a:ext cx="3474144" cy="4184010"/>
        </a:xfrm>
        <a:custGeom xmlns:a="http://schemas.openxmlformats.org/drawingml/2006/main">
          <a:avLst/>
          <a:gdLst>
            <a:gd name="connsiteX0" fmla="*/ 0 w 3381375"/>
            <a:gd name="connsiteY0" fmla="*/ 4391025 h 4391025"/>
            <a:gd name="connsiteX1" fmla="*/ 28575 w 3381375"/>
            <a:gd name="connsiteY1" fmla="*/ 3876675 h 4391025"/>
            <a:gd name="connsiteX2" fmla="*/ 1943100 w 3381375"/>
            <a:gd name="connsiteY2" fmla="*/ 38100 h 4391025"/>
            <a:gd name="connsiteX3" fmla="*/ 3381375 w 3381375"/>
            <a:gd name="connsiteY3" fmla="*/ 0 h 4391025"/>
            <a:gd name="connsiteX4" fmla="*/ 3381375 w 3381375"/>
            <a:gd name="connsiteY4" fmla="*/ 304800 h 4391025"/>
            <a:gd name="connsiteX5" fmla="*/ 1943100 w 3381375"/>
            <a:gd name="connsiteY5" fmla="*/ 304800 h 4391025"/>
            <a:gd name="connsiteX6" fmla="*/ 266700 w 3381375"/>
            <a:gd name="connsiteY6" fmla="*/ 3876675 h 4391025"/>
            <a:gd name="connsiteX7" fmla="*/ 238125 w 3381375"/>
            <a:gd name="connsiteY7" fmla="*/ 4391025 h 4391025"/>
            <a:gd name="connsiteX8" fmla="*/ 0 w 3381375"/>
            <a:gd name="connsiteY8" fmla="*/ 4391025 h 4391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381375" h="4391025">
              <a:moveTo>
                <a:pt x="0" y="4391025"/>
              </a:moveTo>
              <a:lnTo>
                <a:pt x="28575" y="3876675"/>
              </a:lnTo>
              <a:lnTo>
                <a:pt x="1943100" y="38100"/>
              </a:lnTo>
              <a:lnTo>
                <a:pt x="3381375" y="0"/>
              </a:lnTo>
              <a:lnTo>
                <a:pt x="3381375" y="304800"/>
              </a:lnTo>
              <a:lnTo>
                <a:pt x="1943100" y="304800"/>
              </a:lnTo>
              <a:lnTo>
                <a:pt x="266700" y="3876675"/>
              </a:lnTo>
              <a:lnTo>
                <a:pt x="238125" y="4391025"/>
              </a:lnTo>
              <a:lnTo>
                <a:pt x="0" y="4391025"/>
              </a:lnTo>
              <a:close/>
            </a:path>
          </a:pathLst>
        </a:custGeom>
        <a:solidFill xmlns:a="http://schemas.openxmlformats.org/drawingml/2006/main">
          <a:schemeClr val="accent3">
            <a:lumMod val="60000"/>
            <a:lumOff val="40000"/>
            <a:alpha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fr-CA"/>
        </a:p>
      </cdr:txBody>
    </cdr:sp>
  </cdr:relSizeAnchor>
  <cdr:relSizeAnchor xmlns:cdr="http://schemas.openxmlformats.org/drawingml/2006/chartDrawing">
    <cdr:from>
      <cdr:x>0.03803</cdr:x>
      <cdr:y>0.51302</cdr:y>
    </cdr:from>
    <cdr:to>
      <cdr:x>0.29671</cdr:x>
      <cdr:y>0.59868</cdr:y>
    </cdr:to>
    <cdr:sp macro="" textlink="">
      <cdr:nvSpPr>
        <cdr:cNvPr id="7" name="Rectangle 6"/>
        <cdr:cNvSpPr/>
      </cdr:nvSpPr>
      <cdr:spPr>
        <a:xfrm xmlns:a="http://schemas.openxmlformats.org/drawingml/2006/main">
          <a:off x="302266" y="3137116"/>
          <a:ext cx="2056220" cy="523816"/>
        </a:xfrm>
        <a:prstGeom xmlns:a="http://schemas.openxmlformats.org/drawingml/2006/main" prst="rect">
          <a:avLst/>
        </a:prstGeom>
        <a:solidFill xmlns:a="http://schemas.openxmlformats.org/drawingml/2006/main">
          <a:schemeClr val="accent3">
            <a:lumMod val="60000"/>
            <a:lumOff val="40000"/>
            <a:alpha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marL="0" indent="0"/>
          <a:r>
            <a:rPr lang="fr-FR" sz="1400" b="0" cap="none" spc="0">
              <a:ln w="12700">
                <a:solidFill>
                  <a:schemeClr val="accent3">
                    <a:lumMod val="75000"/>
                  </a:schemeClr>
                </a:solidFill>
                <a:prstDash val="solid"/>
              </a:ln>
              <a:solidFill>
                <a:schemeClr val="accent3">
                  <a:lumMod val="75000"/>
                </a:schemeClr>
              </a:solidFill>
              <a:effectLst>
                <a:outerShdw blurRad="41275" dist="20320" dir="1800000" algn="tl" rotWithShape="0">
                  <a:srgbClr val="000000">
                    <a:alpha val="40000"/>
                  </a:srgbClr>
                </a:outerShdw>
              </a:effectLst>
              <a:latin typeface="+mn-lt"/>
              <a:ea typeface="+mn-ea"/>
              <a:cs typeface="+mn-cs"/>
            </a:rPr>
            <a:t>Tolerance Zone</a:t>
          </a:r>
        </a:p>
        <a:p xmlns:a="http://schemas.openxmlformats.org/drawingml/2006/main">
          <a:pPr marL="0" indent="0"/>
          <a:r>
            <a:rPr lang="fr-FR" sz="1400" b="0" cap="none" spc="0">
              <a:ln w="12700">
                <a:solidFill>
                  <a:schemeClr val="accent3">
                    <a:lumMod val="75000"/>
                  </a:schemeClr>
                </a:solidFill>
                <a:prstDash val="solid"/>
              </a:ln>
              <a:solidFill>
                <a:schemeClr val="accent3">
                  <a:lumMod val="75000"/>
                </a:schemeClr>
              </a:solidFill>
              <a:effectLst>
                <a:outerShdw blurRad="41275" dist="20320" dir="1800000" algn="tl" rotWithShape="0">
                  <a:srgbClr val="000000">
                    <a:alpha val="40000"/>
                  </a:srgbClr>
                </a:outerShdw>
              </a:effectLst>
              <a:latin typeface="+mn-lt"/>
              <a:ea typeface="+mn-ea"/>
              <a:cs typeface="+mn-cs"/>
            </a:rPr>
            <a:t>(Acceptabl</a:t>
          </a:r>
          <a:r>
            <a:rPr lang="fr-FR" sz="1400" b="0" cap="none" spc="0" baseline="0">
              <a:ln w="12700">
                <a:solidFill>
                  <a:schemeClr val="accent3">
                    <a:lumMod val="75000"/>
                  </a:schemeClr>
                </a:solidFill>
                <a:prstDash val="solid"/>
              </a:ln>
              <a:solidFill>
                <a:schemeClr val="accent3">
                  <a:lumMod val="75000"/>
                </a:schemeClr>
              </a:solidFill>
              <a:effectLst>
                <a:outerShdw blurRad="41275" dist="20320" dir="1800000" algn="tl" rotWithShape="0">
                  <a:srgbClr val="000000">
                    <a:alpha val="40000"/>
                  </a:srgbClr>
                </a:outerShdw>
              </a:effectLst>
              <a:latin typeface="+mn-lt"/>
              <a:ea typeface="+mn-ea"/>
              <a:cs typeface="+mn-cs"/>
            </a:rPr>
            <a:t>e Sand</a:t>
          </a:r>
          <a:r>
            <a:rPr lang="fr-FR" sz="1400" b="0" cap="none" spc="0">
              <a:ln w="12700">
                <a:solidFill>
                  <a:schemeClr val="accent3">
                    <a:lumMod val="75000"/>
                  </a:schemeClr>
                </a:solidFill>
                <a:prstDash val="solid"/>
              </a:ln>
              <a:solidFill>
                <a:schemeClr val="accent3">
                  <a:lumMod val="75000"/>
                </a:schemeClr>
              </a:solidFill>
              <a:effectLst>
                <a:outerShdw blurRad="41275" dist="20320" dir="1800000" algn="tl" rotWithShape="0">
                  <a:srgbClr val="000000">
                    <a:alpha val="40000"/>
                  </a:srgbClr>
                </a:outerShdw>
              </a:effectLst>
              <a:latin typeface="+mn-lt"/>
              <a:ea typeface="+mn-ea"/>
              <a:cs typeface="+mn-cs"/>
            </a:rPr>
            <a:t>)</a:t>
          </a:r>
        </a:p>
      </cdr:txBody>
    </cdr:sp>
  </cdr:relSizeAnchor>
  <cdr:relSizeAnchor xmlns:cdr="http://schemas.openxmlformats.org/drawingml/2006/chartDrawing">
    <cdr:from>
      <cdr:x>0.21548</cdr:x>
      <cdr:y>0.02274</cdr:y>
    </cdr:from>
    <cdr:to>
      <cdr:x>0.93798</cdr:x>
      <cdr:y>0.85743</cdr:y>
    </cdr:to>
    <cdr:sp macro="" textlink="">
      <cdr:nvSpPr>
        <cdr:cNvPr id="2" name="Forme libre 4">
          <a:extLst xmlns:a="http://schemas.openxmlformats.org/drawingml/2006/main">
            <a:ext uri="{FF2B5EF4-FFF2-40B4-BE49-F238E27FC236}">
              <a16:creationId xmlns:a16="http://schemas.microsoft.com/office/drawing/2014/main" id="{E86C3A76-D010-9456-9E91-EB84C346813C}"/>
            </a:ext>
          </a:extLst>
        </cdr:cNvPr>
        <cdr:cNvSpPr/>
      </cdr:nvSpPr>
      <cdr:spPr>
        <a:xfrm xmlns:a="http://schemas.openxmlformats.org/drawingml/2006/main">
          <a:off x="1763059" y="130885"/>
          <a:ext cx="5911560" cy="4805082"/>
        </a:xfrm>
        <a:custGeom xmlns:a="http://schemas.openxmlformats.org/drawingml/2006/main">
          <a:avLst/>
          <a:gdLst>
            <a:gd name="connsiteX0" fmla="*/ 1943100 w 5743575"/>
            <a:gd name="connsiteY0" fmla="*/ 0 h 5114925"/>
            <a:gd name="connsiteX1" fmla="*/ 5743575 w 5743575"/>
            <a:gd name="connsiteY1" fmla="*/ 0 h 5114925"/>
            <a:gd name="connsiteX2" fmla="*/ 5743575 w 5743575"/>
            <a:gd name="connsiteY2" fmla="*/ 714375 h 5114925"/>
            <a:gd name="connsiteX3" fmla="*/ 4305300 w 5743575"/>
            <a:gd name="connsiteY3" fmla="*/ 771525 h 5114925"/>
            <a:gd name="connsiteX4" fmla="*/ 2381250 w 5743575"/>
            <a:gd name="connsiteY4" fmla="*/ 4591050 h 5114925"/>
            <a:gd name="connsiteX5" fmla="*/ 2362200 w 5743575"/>
            <a:gd name="connsiteY5" fmla="*/ 5105400 h 5114925"/>
            <a:gd name="connsiteX6" fmla="*/ 0 w 5743575"/>
            <a:gd name="connsiteY6" fmla="*/ 5114925 h 5114925"/>
            <a:gd name="connsiteX7" fmla="*/ 733425 w 5743575"/>
            <a:gd name="connsiteY7" fmla="*/ 5019675 h 5114925"/>
            <a:gd name="connsiteX8" fmla="*/ 1905000 w 5743575"/>
            <a:gd name="connsiteY8" fmla="*/ 4610100 h 5114925"/>
            <a:gd name="connsiteX9" fmla="*/ 1943100 w 5743575"/>
            <a:gd name="connsiteY9" fmla="*/ 0 h 51149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5743575" h="5114925">
              <a:moveTo>
                <a:pt x="1943100" y="0"/>
              </a:moveTo>
              <a:lnTo>
                <a:pt x="5743575" y="0"/>
              </a:lnTo>
              <a:lnTo>
                <a:pt x="5743575" y="714375"/>
              </a:lnTo>
              <a:lnTo>
                <a:pt x="4305300" y="771525"/>
              </a:lnTo>
              <a:lnTo>
                <a:pt x="2381250" y="4591050"/>
              </a:lnTo>
              <a:lnTo>
                <a:pt x="2362200" y="5105400"/>
              </a:lnTo>
              <a:lnTo>
                <a:pt x="0" y="5114925"/>
              </a:lnTo>
              <a:lnTo>
                <a:pt x="733425" y="5019675"/>
              </a:lnTo>
              <a:lnTo>
                <a:pt x="1905000" y="4610100"/>
              </a:lnTo>
              <a:lnTo>
                <a:pt x="1943100" y="0"/>
              </a:lnTo>
              <a:close/>
            </a:path>
          </a:pathLst>
        </a:custGeom>
        <a:solidFill xmlns:a="http://schemas.openxmlformats.org/drawingml/2006/main">
          <a:schemeClr val="tx2">
            <a:lumMod val="40000"/>
            <a:lumOff val="60000"/>
            <a:alpha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fr-CA"/>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0</xdr:colOff>
      <xdr:row>31</xdr:row>
      <xdr:rowOff>4083</xdr:rowOff>
    </xdr:from>
    <xdr:to>
      <xdr:col>7</xdr:col>
      <xdr:colOff>5443</xdr:colOff>
      <xdr:row>63</xdr:row>
      <xdr:rowOff>19050</xdr:rowOff>
    </xdr:to>
    <xdr:graphicFrame macro="">
      <xdr:nvGraphicFramePr>
        <xdr:cNvPr id="2" name="Graphique 1">
          <a:extLst>
            <a:ext uri="{FF2B5EF4-FFF2-40B4-BE49-F238E27FC236}">
              <a16:creationId xmlns:a16="http://schemas.microsoft.com/office/drawing/2014/main" id="{07C89636-1B7E-43FF-BDD2-81EFBE7A29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3</xdr:col>
          <xdr:colOff>0</xdr:colOff>
          <xdr:row>15</xdr:row>
          <xdr:rowOff>0</xdr:rowOff>
        </xdr:from>
        <xdr:to>
          <xdr:col>5</xdr:col>
          <xdr:colOff>0</xdr:colOff>
          <xdr:row>17</xdr:row>
          <xdr:rowOff>0</xdr:rowOff>
        </xdr:to>
        <xdr:sp macro="" textlink="">
          <xdr:nvSpPr>
            <xdr:cNvPr id="16385" name="Button 1" hidden="1">
              <a:extLst>
                <a:ext uri="{63B3BB69-23CF-44E3-9099-C40C66FF867C}">
                  <a14:compatExt spid="_x0000_s16385"/>
                </a:ext>
                <a:ext uri="{FF2B5EF4-FFF2-40B4-BE49-F238E27FC236}">
                  <a16:creationId xmlns:a16="http://schemas.microsoft.com/office/drawing/2014/main" id="{00000000-0008-0000-0300-0000014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CA" sz="1100" b="0" i="0" u="none" strike="noStrike" baseline="0">
                  <a:solidFill>
                    <a:srgbClr val="000000"/>
                  </a:solidFill>
                  <a:latin typeface="Calibri"/>
                  <a:ea typeface="Calibri"/>
                  <a:cs typeface="Calibri"/>
                </a:rPr>
                <a:t>Clear</a:t>
              </a:r>
            </a:p>
          </xdr:txBody>
        </xdr:sp>
        <xdr:clientData fPrintsWithSheet="0"/>
      </xdr:twoCellAnchor>
    </mc:Choice>
    <mc:Fallback/>
  </mc:AlternateContent>
  <xdr:twoCellAnchor editAs="oneCell">
    <xdr:from>
      <xdr:col>0</xdr:col>
      <xdr:colOff>119742</xdr:colOff>
      <xdr:row>0</xdr:row>
      <xdr:rowOff>97715</xdr:rowOff>
    </xdr:from>
    <xdr:to>
      <xdr:col>0</xdr:col>
      <xdr:colOff>2220397</xdr:colOff>
      <xdr:row>0</xdr:row>
      <xdr:rowOff>731315</xdr:rowOff>
    </xdr:to>
    <xdr:pic>
      <xdr:nvPicPr>
        <xdr:cNvPr id="5" name="Image 4">
          <a:extLst>
            <a:ext uri="{FF2B5EF4-FFF2-40B4-BE49-F238E27FC236}">
              <a16:creationId xmlns:a16="http://schemas.microsoft.com/office/drawing/2014/main" id="{E7B99802-532B-454D-94DF-54BAEC79F2F7}"/>
            </a:ext>
          </a:extLst>
        </xdr:cNvPr>
        <xdr:cNvPicPr>
          <a:picLocks noChangeAspect="1"/>
        </xdr:cNvPicPr>
      </xdr:nvPicPr>
      <xdr:blipFill>
        <a:blip xmlns:r="http://schemas.openxmlformats.org/officeDocument/2006/relationships" r:embed="rId2"/>
        <a:stretch>
          <a:fillRect/>
        </a:stretch>
      </xdr:blipFill>
      <xdr:spPr>
        <a:xfrm>
          <a:off x="119742" y="97715"/>
          <a:ext cx="2100655" cy="633600"/>
        </a:xfrm>
        <a:prstGeom prst="rect">
          <a:avLst/>
        </a:prstGeom>
      </xdr:spPr>
    </xdr:pic>
    <xdr:clientData/>
  </xdr:twoCellAnchor>
  <xdr:twoCellAnchor editAs="oneCell">
    <xdr:from>
      <xdr:col>4</xdr:col>
      <xdr:colOff>578911</xdr:colOff>
      <xdr:row>0</xdr:row>
      <xdr:rowOff>0</xdr:rowOff>
    </xdr:from>
    <xdr:to>
      <xdr:col>6</xdr:col>
      <xdr:colOff>467231</xdr:colOff>
      <xdr:row>2</xdr:row>
      <xdr:rowOff>7572</xdr:rowOff>
    </xdr:to>
    <xdr:pic>
      <xdr:nvPicPr>
        <xdr:cNvPr id="6" name="Picture 4">
          <a:extLst>
            <a:ext uri="{FF2B5EF4-FFF2-40B4-BE49-F238E27FC236}">
              <a16:creationId xmlns:a16="http://schemas.microsoft.com/office/drawing/2014/main" id="{D539908A-D40E-4457-A74C-5E60C92A062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021768" y="0"/>
          <a:ext cx="1847749" cy="1139686"/>
        </a:xfrm>
        <a:prstGeom prst="rect">
          <a:avLst/>
        </a:prstGeom>
      </xdr:spPr>
    </xdr:pic>
    <xdr:clientData/>
  </xdr:twoCellAnchor>
  <xdr:twoCellAnchor editAs="oneCell">
    <xdr:from>
      <xdr:col>1</xdr:col>
      <xdr:colOff>270029</xdr:colOff>
      <xdr:row>0</xdr:row>
      <xdr:rowOff>260539</xdr:rowOff>
    </xdr:from>
    <xdr:to>
      <xdr:col>4</xdr:col>
      <xdr:colOff>216729</xdr:colOff>
      <xdr:row>0</xdr:row>
      <xdr:rowOff>788895</xdr:rowOff>
    </xdr:to>
    <xdr:pic>
      <xdr:nvPicPr>
        <xdr:cNvPr id="7" name="Image 6" descr="Make-Way Environmental Technologies - Home of System O)) Septic Systems">
          <a:extLst>
            <a:ext uri="{FF2B5EF4-FFF2-40B4-BE49-F238E27FC236}">
              <a16:creationId xmlns:a16="http://schemas.microsoft.com/office/drawing/2014/main" id="{18A073A5-2061-4942-867B-202B996C17F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926143" y="260539"/>
          <a:ext cx="2733443" cy="528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c:userShapes xmlns:c="http://schemas.openxmlformats.org/drawingml/2006/chart">
  <cdr:relSizeAnchor xmlns:cdr="http://schemas.openxmlformats.org/drawingml/2006/chartDrawing">
    <cdr:from>
      <cdr:x>0.30175</cdr:x>
      <cdr:y>0.02599</cdr:y>
    </cdr:from>
    <cdr:to>
      <cdr:x>0.45505</cdr:x>
      <cdr:y>0.83842</cdr:y>
    </cdr:to>
    <cdr:sp macro="" textlink="">
      <cdr:nvSpPr>
        <cdr:cNvPr id="3" name="Forme libre 2"/>
        <cdr:cNvSpPr/>
      </cdr:nvSpPr>
      <cdr:spPr>
        <a:xfrm xmlns:a="http://schemas.openxmlformats.org/drawingml/2006/main">
          <a:off x="2409825" y="133350"/>
          <a:ext cx="1219200" cy="5010150"/>
        </a:xfrm>
        <a:custGeom xmlns:a="http://schemas.openxmlformats.org/drawingml/2006/main">
          <a:avLst/>
          <a:gdLst>
            <a:gd name="connsiteX0" fmla="*/ 1019175 w 1228725"/>
            <a:gd name="connsiteY0" fmla="*/ 0 h 5010150"/>
            <a:gd name="connsiteX1" fmla="*/ 971550 w 1228725"/>
            <a:gd name="connsiteY1" fmla="*/ 4591050 h 5010150"/>
            <a:gd name="connsiteX2" fmla="*/ 0 w 1228725"/>
            <a:gd name="connsiteY2" fmla="*/ 4962525 h 5010150"/>
            <a:gd name="connsiteX3" fmla="*/ 19050 w 1228725"/>
            <a:gd name="connsiteY3" fmla="*/ 5010150 h 5010150"/>
            <a:gd name="connsiteX4" fmla="*/ 1190625 w 1228725"/>
            <a:gd name="connsiteY4" fmla="*/ 4600575 h 5010150"/>
            <a:gd name="connsiteX5" fmla="*/ 1228725 w 1228725"/>
            <a:gd name="connsiteY5" fmla="*/ 0 h 5010150"/>
            <a:gd name="connsiteX6" fmla="*/ 1019175 w 1228725"/>
            <a:gd name="connsiteY6" fmla="*/ 0 h 5010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228725" h="5010150">
              <a:moveTo>
                <a:pt x="1019175" y="0"/>
              </a:moveTo>
              <a:lnTo>
                <a:pt x="971550" y="4591050"/>
              </a:lnTo>
              <a:lnTo>
                <a:pt x="0" y="4962525"/>
              </a:lnTo>
              <a:lnTo>
                <a:pt x="19050" y="5010150"/>
              </a:lnTo>
              <a:lnTo>
                <a:pt x="1190625" y="4600575"/>
              </a:lnTo>
              <a:lnTo>
                <a:pt x="1228725" y="0"/>
              </a:lnTo>
              <a:lnTo>
                <a:pt x="1019175" y="0"/>
              </a:lnTo>
              <a:close/>
            </a:path>
          </a:pathLst>
        </a:custGeom>
        <a:solidFill xmlns:a="http://schemas.openxmlformats.org/drawingml/2006/main">
          <a:schemeClr val="accent3">
            <a:lumMod val="60000"/>
            <a:lumOff val="40000"/>
            <a:alpha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fr-CA"/>
        </a:p>
      </cdr:txBody>
    </cdr:sp>
  </cdr:relSizeAnchor>
  <cdr:relSizeAnchor xmlns:cdr="http://schemas.openxmlformats.org/drawingml/2006/chartDrawing">
    <cdr:from>
      <cdr:x>0.5087</cdr:x>
      <cdr:y>0.14181</cdr:y>
    </cdr:from>
    <cdr:to>
      <cdr:x>0.93409</cdr:x>
      <cdr:y>0.85499</cdr:y>
    </cdr:to>
    <cdr:sp macro="" textlink="">
      <cdr:nvSpPr>
        <cdr:cNvPr id="4" name="Forme libre 3"/>
        <cdr:cNvSpPr/>
      </cdr:nvSpPr>
      <cdr:spPr>
        <a:xfrm xmlns:a="http://schemas.openxmlformats.org/drawingml/2006/main">
          <a:off x="4057650" y="847725"/>
          <a:ext cx="3381375" cy="4391025"/>
        </a:xfrm>
        <a:custGeom xmlns:a="http://schemas.openxmlformats.org/drawingml/2006/main">
          <a:avLst/>
          <a:gdLst>
            <a:gd name="connsiteX0" fmla="*/ 0 w 3381375"/>
            <a:gd name="connsiteY0" fmla="*/ 4391025 h 4391025"/>
            <a:gd name="connsiteX1" fmla="*/ 28575 w 3381375"/>
            <a:gd name="connsiteY1" fmla="*/ 3876675 h 4391025"/>
            <a:gd name="connsiteX2" fmla="*/ 1943100 w 3381375"/>
            <a:gd name="connsiteY2" fmla="*/ 38100 h 4391025"/>
            <a:gd name="connsiteX3" fmla="*/ 3381375 w 3381375"/>
            <a:gd name="connsiteY3" fmla="*/ 0 h 4391025"/>
            <a:gd name="connsiteX4" fmla="*/ 3381375 w 3381375"/>
            <a:gd name="connsiteY4" fmla="*/ 304800 h 4391025"/>
            <a:gd name="connsiteX5" fmla="*/ 1943100 w 3381375"/>
            <a:gd name="connsiteY5" fmla="*/ 304800 h 4391025"/>
            <a:gd name="connsiteX6" fmla="*/ 266700 w 3381375"/>
            <a:gd name="connsiteY6" fmla="*/ 3876675 h 4391025"/>
            <a:gd name="connsiteX7" fmla="*/ 238125 w 3381375"/>
            <a:gd name="connsiteY7" fmla="*/ 4391025 h 4391025"/>
            <a:gd name="connsiteX8" fmla="*/ 0 w 3381375"/>
            <a:gd name="connsiteY8" fmla="*/ 4391025 h 4391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381375" h="4391025">
              <a:moveTo>
                <a:pt x="0" y="4391025"/>
              </a:moveTo>
              <a:lnTo>
                <a:pt x="28575" y="3876675"/>
              </a:lnTo>
              <a:lnTo>
                <a:pt x="1943100" y="38100"/>
              </a:lnTo>
              <a:lnTo>
                <a:pt x="3381375" y="0"/>
              </a:lnTo>
              <a:lnTo>
                <a:pt x="3381375" y="304800"/>
              </a:lnTo>
              <a:lnTo>
                <a:pt x="1943100" y="304800"/>
              </a:lnTo>
              <a:lnTo>
                <a:pt x="266700" y="3876675"/>
              </a:lnTo>
              <a:lnTo>
                <a:pt x="238125" y="4391025"/>
              </a:lnTo>
              <a:lnTo>
                <a:pt x="0" y="4391025"/>
              </a:lnTo>
              <a:close/>
            </a:path>
          </a:pathLst>
        </a:custGeom>
        <a:solidFill xmlns:a="http://schemas.openxmlformats.org/drawingml/2006/main">
          <a:schemeClr val="accent3">
            <a:lumMod val="60000"/>
            <a:lumOff val="40000"/>
            <a:alpha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fr-CA"/>
        </a:p>
      </cdr:txBody>
    </cdr:sp>
  </cdr:relSizeAnchor>
  <cdr:relSizeAnchor xmlns:cdr="http://schemas.openxmlformats.org/drawingml/2006/chartDrawing">
    <cdr:from>
      <cdr:x>0.21329</cdr:x>
      <cdr:y>0.02462</cdr:y>
    </cdr:from>
    <cdr:to>
      <cdr:x>0.93496</cdr:x>
      <cdr:y>0.85519</cdr:y>
    </cdr:to>
    <cdr:sp macro="" textlink="">
      <cdr:nvSpPr>
        <cdr:cNvPr id="5" name="Forme libre 4"/>
        <cdr:cNvSpPr/>
      </cdr:nvSpPr>
      <cdr:spPr>
        <a:xfrm xmlns:a="http://schemas.openxmlformats.org/drawingml/2006/main">
          <a:off x="1704706" y="128076"/>
          <a:ext cx="5745228" cy="5114933"/>
        </a:xfrm>
        <a:custGeom xmlns:a="http://schemas.openxmlformats.org/drawingml/2006/main">
          <a:avLst/>
          <a:gdLst>
            <a:gd name="connsiteX0" fmla="*/ 1943100 w 5743575"/>
            <a:gd name="connsiteY0" fmla="*/ 0 h 5114925"/>
            <a:gd name="connsiteX1" fmla="*/ 5743575 w 5743575"/>
            <a:gd name="connsiteY1" fmla="*/ 0 h 5114925"/>
            <a:gd name="connsiteX2" fmla="*/ 5743575 w 5743575"/>
            <a:gd name="connsiteY2" fmla="*/ 714375 h 5114925"/>
            <a:gd name="connsiteX3" fmla="*/ 4305300 w 5743575"/>
            <a:gd name="connsiteY3" fmla="*/ 771525 h 5114925"/>
            <a:gd name="connsiteX4" fmla="*/ 2381250 w 5743575"/>
            <a:gd name="connsiteY4" fmla="*/ 4591050 h 5114925"/>
            <a:gd name="connsiteX5" fmla="*/ 2362200 w 5743575"/>
            <a:gd name="connsiteY5" fmla="*/ 5105400 h 5114925"/>
            <a:gd name="connsiteX6" fmla="*/ 0 w 5743575"/>
            <a:gd name="connsiteY6" fmla="*/ 5114925 h 5114925"/>
            <a:gd name="connsiteX7" fmla="*/ 733425 w 5743575"/>
            <a:gd name="connsiteY7" fmla="*/ 5019675 h 5114925"/>
            <a:gd name="connsiteX8" fmla="*/ 1905000 w 5743575"/>
            <a:gd name="connsiteY8" fmla="*/ 4610100 h 5114925"/>
            <a:gd name="connsiteX9" fmla="*/ 1943100 w 5743575"/>
            <a:gd name="connsiteY9" fmla="*/ 0 h 51149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5743575" h="5114925">
              <a:moveTo>
                <a:pt x="1943100" y="0"/>
              </a:moveTo>
              <a:lnTo>
                <a:pt x="5743575" y="0"/>
              </a:lnTo>
              <a:lnTo>
                <a:pt x="5743575" y="714375"/>
              </a:lnTo>
              <a:lnTo>
                <a:pt x="4305300" y="771525"/>
              </a:lnTo>
              <a:lnTo>
                <a:pt x="2381250" y="4591050"/>
              </a:lnTo>
              <a:lnTo>
                <a:pt x="2362200" y="5105400"/>
              </a:lnTo>
              <a:lnTo>
                <a:pt x="0" y="5114925"/>
              </a:lnTo>
              <a:lnTo>
                <a:pt x="733425" y="5019675"/>
              </a:lnTo>
              <a:lnTo>
                <a:pt x="1905000" y="4610100"/>
              </a:lnTo>
              <a:lnTo>
                <a:pt x="1943100" y="0"/>
              </a:lnTo>
              <a:close/>
            </a:path>
          </a:pathLst>
        </a:custGeom>
        <a:solidFill xmlns:a="http://schemas.openxmlformats.org/drawingml/2006/main">
          <a:schemeClr val="tx2">
            <a:lumMod val="40000"/>
            <a:lumOff val="60000"/>
            <a:alpha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fr-CA"/>
        </a:p>
      </cdr:txBody>
    </cdr:sp>
  </cdr:relSizeAnchor>
  <cdr:relSizeAnchor xmlns:cdr="http://schemas.openxmlformats.org/drawingml/2006/chartDrawing">
    <cdr:from>
      <cdr:x>0.045</cdr:x>
      <cdr:y>0.6402</cdr:y>
    </cdr:from>
    <cdr:to>
      <cdr:x>0.30245</cdr:x>
      <cdr:y>0.69182</cdr:y>
    </cdr:to>
    <cdr:sp macro="" textlink="">
      <cdr:nvSpPr>
        <cdr:cNvPr id="6" name="Rectangle 5"/>
        <cdr:cNvSpPr/>
      </cdr:nvSpPr>
      <cdr:spPr>
        <a:xfrm xmlns:a="http://schemas.openxmlformats.org/drawingml/2006/main">
          <a:off x="357717" y="3923756"/>
          <a:ext cx="2056299" cy="314314"/>
        </a:xfrm>
        <a:prstGeom xmlns:a="http://schemas.openxmlformats.org/drawingml/2006/main" prst="rect">
          <a:avLst/>
        </a:prstGeom>
        <a:solidFill xmlns:a="http://schemas.openxmlformats.org/drawingml/2006/main">
          <a:schemeClr val="tx2">
            <a:lumMod val="40000"/>
            <a:lumOff val="60000"/>
            <a:alpha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pPr marL="0" indent="0"/>
          <a:r>
            <a:rPr lang="fr-FR" sz="1400" b="0"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latin typeface="+mn-lt"/>
              <a:ea typeface="+mn-ea"/>
              <a:cs typeface="+mn-cs"/>
            </a:rPr>
            <a:t>Target range of</a:t>
          </a:r>
          <a:r>
            <a:rPr lang="fr-FR" sz="1400" b="0" cap="none" spc="0" baseline="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latin typeface="+mn-lt"/>
              <a:ea typeface="+mn-ea"/>
              <a:cs typeface="+mn-cs"/>
            </a:rPr>
            <a:t> sand</a:t>
          </a:r>
          <a:endParaRPr lang="fr-FR" sz="1400" b="0"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latin typeface="+mn-lt"/>
            <a:ea typeface="+mn-ea"/>
            <a:cs typeface="+mn-cs"/>
          </a:endParaRPr>
        </a:p>
      </cdr:txBody>
    </cdr:sp>
  </cdr:relSizeAnchor>
  <cdr:relSizeAnchor xmlns:cdr="http://schemas.openxmlformats.org/drawingml/2006/chartDrawing">
    <cdr:from>
      <cdr:x>0.03803</cdr:x>
      <cdr:y>0.51375</cdr:y>
    </cdr:from>
    <cdr:to>
      <cdr:x>0.29597</cdr:x>
      <cdr:y>0.59942</cdr:y>
    </cdr:to>
    <cdr:sp macro="" textlink="">
      <cdr:nvSpPr>
        <cdr:cNvPr id="7" name="Rectangle 6"/>
        <cdr:cNvSpPr/>
      </cdr:nvSpPr>
      <cdr:spPr>
        <a:xfrm xmlns:a="http://schemas.openxmlformats.org/drawingml/2006/main">
          <a:off x="310943" y="3018292"/>
          <a:ext cx="2108985" cy="503312"/>
        </a:xfrm>
        <a:prstGeom xmlns:a="http://schemas.openxmlformats.org/drawingml/2006/main" prst="rect">
          <a:avLst/>
        </a:prstGeom>
        <a:solidFill xmlns:a="http://schemas.openxmlformats.org/drawingml/2006/main">
          <a:schemeClr val="accent3">
            <a:lumMod val="60000"/>
            <a:lumOff val="40000"/>
            <a:alpha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marL="0" indent="0"/>
          <a:r>
            <a:rPr lang="fr-FR" sz="1400" b="0" cap="none" spc="0">
              <a:ln w="12700">
                <a:solidFill>
                  <a:schemeClr val="accent3">
                    <a:lumMod val="75000"/>
                  </a:schemeClr>
                </a:solidFill>
                <a:prstDash val="solid"/>
              </a:ln>
              <a:solidFill>
                <a:schemeClr val="accent3">
                  <a:lumMod val="75000"/>
                </a:schemeClr>
              </a:solidFill>
              <a:effectLst>
                <a:outerShdw blurRad="41275" dist="20320" dir="1800000" algn="tl" rotWithShape="0">
                  <a:srgbClr val="000000">
                    <a:alpha val="40000"/>
                  </a:srgbClr>
                </a:outerShdw>
              </a:effectLst>
              <a:latin typeface="+mn-lt"/>
              <a:ea typeface="+mn-ea"/>
              <a:cs typeface="+mn-cs"/>
            </a:rPr>
            <a:t>Tolerance Zone</a:t>
          </a:r>
        </a:p>
        <a:p xmlns:a="http://schemas.openxmlformats.org/drawingml/2006/main">
          <a:pPr marL="0" indent="0"/>
          <a:r>
            <a:rPr lang="fr-FR" sz="1400" b="0" cap="none" spc="0">
              <a:ln w="12700">
                <a:solidFill>
                  <a:schemeClr val="accent3">
                    <a:lumMod val="75000"/>
                  </a:schemeClr>
                </a:solidFill>
                <a:prstDash val="solid"/>
              </a:ln>
              <a:solidFill>
                <a:schemeClr val="accent3">
                  <a:lumMod val="75000"/>
                </a:schemeClr>
              </a:solidFill>
              <a:effectLst>
                <a:outerShdw blurRad="41275" dist="20320" dir="1800000" algn="tl" rotWithShape="0">
                  <a:srgbClr val="000000">
                    <a:alpha val="40000"/>
                  </a:srgbClr>
                </a:outerShdw>
              </a:effectLst>
              <a:latin typeface="+mn-lt"/>
              <a:ea typeface="+mn-ea"/>
              <a:cs typeface="+mn-cs"/>
            </a:rPr>
            <a:t>(Acceptable sand)</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0</xdr:colOff>
      <xdr:row>27</xdr:row>
      <xdr:rowOff>182880</xdr:rowOff>
    </xdr:from>
    <xdr:to>
      <xdr:col>6</xdr:col>
      <xdr:colOff>777240</xdr:colOff>
      <xdr:row>60</xdr:row>
      <xdr:rowOff>22860</xdr:rowOff>
    </xdr:to>
    <xdr:graphicFrame macro="">
      <xdr:nvGraphicFramePr>
        <xdr:cNvPr id="2" name="Graphique 1">
          <a:extLst>
            <a:ext uri="{FF2B5EF4-FFF2-40B4-BE49-F238E27FC236}">
              <a16:creationId xmlns:a16="http://schemas.microsoft.com/office/drawing/2014/main" id="{AF50B9ED-3572-463F-9AE1-186F2DF839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53340</xdr:colOff>
      <xdr:row>0</xdr:row>
      <xdr:rowOff>106680</xdr:rowOff>
    </xdr:from>
    <xdr:to>
      <xdr:col>0</xdr:col>
      <xdr:colOff>2153995</xdr:colOff>
      <xdr:row>0</xdr:row>
      <xdr:rowOff>740280</xdr:rowOff>
    </xdr:to>
    <xdr:pic>
      <xdr:nvPicPr>
        <xdr:cNvPr id="3" name="Image 2">
          <a:extLst>
            <a:ext uri="{FF2B5EF4-FFF2-40B4-BE49-F238E27FC236}">
              <a16:creationId xmlns:a16="http://schemas.microsoft.com/office/drawing/2014/main" id="{404A6B46-7ED6-40D8-A60F-8FE38C027FC0}"/>
            </a:ext>
          </a:extLst>
        </xdr:cNvPr>
        <xdr:cNvPicPr>
          <a:picLocks noChangeAspect="1"/>
        </xdr:cNvPicPr>
      </xdr:nvPicPr>
      <xdr:blipFill>
        <a:blip xmlns:r="http://schemas.openxmlformats.org/officeDocument/2006/relationships" r:embed="rId2"/>
        <a:stretch>
          <a:fillRect/>
        </a:stretch>
      </xdr:blipFill>
      <xdr:spPr>
        <a:xfrm>
          <a:off x="53340" y="106680"/>
          <a:ext cx="2100655" cy="633600"/>
        </a:xfrm>
        <a:prstGeom prst="rect">
          <a:avLst/>
        </a:prstGeom>
      </xdr:spPr>
    </xdr:pic>
    <xdr:clientData/>
  </xdr:twoCellAnchor>
  <xdr:twoCellAnchor editAs="oneCell">
    <xdr:from>
      <xdr:col>4</xdr:col>
      <xdr:colOff>513790</xdr:colOff>
      <xdr:row>0</xdr:row>
      <xdr:rowOff>8965</xdr:rowOff>
    </xdr:from>
    <xdr:to>
      <xdr:col>6</xdr:col>
      <xdr:colOff>398268</xdr:colOff>
      <xdr:row>2</xdr:row>
      <xdr:rowOff>19098</xdr:rowOff>
    </xdr:to>
    <xdr:pic>
      <xdr:nvPicPr>
        <xdr:cNvPr id="4" name="Picture 4">
          <a:extLst>
            <a:ext uri="{FF2B5EF4-FFF2-40B4-BE49-F238E27FC236}">
              <a16:creationId xmlns:a16="http://schemas.microsoft.com/office/drawing/2014/main" id="{CB279431-640C-4F02-AC12-84E83A628B8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954470" y="8965"/>
          <a:ext cx="1842818" cy="1137893"/>
        </a:xfrm>
        <a:prstGeom prst="rect">
          <a:avLst/>
        </a:prstGeom>
      </xdr:spPr>
    </xdr:pic>
    <xdr:clientData/>
  </xdr:twoCellAnchor>
  <xdr:twoCellAnchor editAs="oneCell">
    <xdr:from>
      <xdr:col>1</xdr:col>
      <xdr:colOff>206188</xdr:colOff>
      <xdr:row>0</xdr:row>
      <xdr:rowOff>269504</xdr:rowOff>
    </xdr:from>
    <xdr:to>
      <xdr:col>4</xdr:col>
      <xdr:colOff>151608</xdr:colOff>
      <xdr:row>0</xdr:row>
      <xdr:rowOff>797860</xdr:rowOff>
    </xdr:to>
    <xdr:pic>
      <xdr:nvPicPr>
        <xdr:cNvPr id="5" name="Image 4" descr="Make-Way Environmental Technologies - Home of System O)) Septic Systems">
          <a:extLst>
            <a:ext uri="{FF2B5EF4-FFF2-40B4-BE49-F238E27FC236}">
              <a16:creationId xmlns:a16="http://schemas.microsoft.com/office/drawing/2014/main" id="{441AC192-17A2-48DF-AF78-B7A873C47D7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57948" y="269504"/>
          <a:ext cx="2734340" cy="528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349624</xdr:colOff>
      <xdr:row>47</xdr:row>
      <xdr:rowOff>152399</xdr:rowOff>
    </xdr:from>
    <xdr:to>
      <xdr:col>0</xdr:col>
      <xdr:colOff>2458525</xdr:colOff>
      <xdr:row>49</xdr:row>
      <xdr:rowOff>100269</xdr:rowOff>
    </xdr:to>
    <xdr:sp macro="" textlink="">
      <xdr:nvSpPr>
        <xdr:cNvPr id="6" name="Rectangle 5">
          <a:extLst>
            <a:ext uri="{FF2B5EF4-FFF2-40B4-BE49-F238E27FC236}">
              <a16:creationId xmlns:a16="http://schemas.microsoft.com/office/drawing/2014/main" id="{9A672DD3-C922-4F13-8D83-D5780616E641}"/>
            </a:ext>
          </a:extLst>
        </xdr:cNvPr>
        <xdr:cNvSpPr/>
      </xdr:nvSpPr>
      <xdr:spPr>
        <a:xfrm>
          <a:off x="349624" y="10728959"/>
          <a:ext cx="2108901" cy="313630"/>
        </a:xfrm>
        <a:prstGeom prst="rect">
          <a:avLst/>
        </a:prstGeom>
        <a:solidFill>
          <a:schemeClr val="tx2">
            <a:lumMod val="40000"/>
            <a:lumOff val="60000"/>
            <a:alpha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r>
            <a:rPr lang="fr-FR" sz="1400" b="0"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latin typeface="+mn-lt"/>
              <a:ea typeface="+mn-ea"/>
              <a:cs typeface="+mn-cs"/>
            </a:rPr>
            <a:t>Target range of</a:t>
          </a:r>
          <a:r>
            <a:rPr lang="fr-FR" sz="1400" b="0" cap="none" spc="0" baseline="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latin typeface="+mn-lt"/>
              <a:ea typeface="+mn-ea"/>
              <a:cs typeface="+mn-cs"/>
            </a:rPr>
            <a:t> sand</a:t>
          </a:r>
          <a:endParaRPr lang="fr-FR" sz="1400" b="0"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latin typeface="+mn-lt"/>
            <a:ea typeface="+mn-ea"/>
            <a:cs typeface="+mn-cs"/>
          </a:endParaRPr>
        </a:p>
      </xdr:txBody>
    </xdr:sp>
    <xdr:clientData/>
  </xdr:twoCellAnchor>
</xdr:wsDr>
</file>

<file path=xl/drawings/drawing9.xml><?xml version="1.0" encoding="utf-8"?>
<c:userShapes xmlns:c="http://schemas.openxmlformats.org/drawingml/2006/chart">
  <cdr:relSizeAnchor xmlns:cdr="http://schemas.openxmlformats.org/drawingml/2006/chartDrawing">
    <cdr:from>
      <cdr:x>0.30324</cdr:x>
      <cdr:y>0.02377</cdr:y>
    </cdr:from>
    <cdr:to>
      <cdr:x>0.45654</cdr:x>
      <cdr:y>0.83818</cdr:y>
    </cdr:to>
    <cdr:sp macro="" textlink="">
      <cdr:nvSpPr>
        <cdr:cNvPr id="3" name="Forme libre 2"/>
        <cdr:cNvSpPr/>
      </cdr:nvSpPr>
      <cdr:spPr>
        <a:xfrm xmlns:a="http://schemas.openxmlformats.org/drawingml/2006/main">
          <a:off x="2409825" y="133350"/>
          <a:ext cx="1219200" cy="5010150"/>
        </a:xfrm>
        <a:custGeom xmlns:a="http://schemas.openxmlformats.org/drawingml/2006/main">
          <a:avLst/>
          <a:gdLst>
            <a:gd name="connsiteX0" fmla="*/ 1019175 w 1228725"/>
            <a:gd name="connsiteY0" fmla="*/ 0 h 5010150"/>
            <a:gd name="connsiteX1" fmla="*/ 971550 w 1228725"/>
            <a:gd name="connsiteY1" fmla="*/ 4591050 h 5010150"/>
            <a:gd name="connsiteX2" fmla="*/ 0 w 1228725"/>
            <a:gd name="connsiteY2" fmla="*/ 4962525 h 5010150"/>
            <a:gd name="connsiteX3" fmla="*/ 19050 w 1228725"/>
            <a:gd name="connsiteY3" fmla="*/ 5010150 h 5010150"/>
            <a:gd name="connsiteX4" fmla="*/ 1190625 w 1228725"/>
            <a:gd name="connsiteY4" fmla="*/ 4600575 h 5010150"/>
            <a:gd name="connsiteX5" fmla="*/ 1228725 w 1228725"/>
            <a:gd name="connsiteY5" fmla="*/ 0 h 5010150"/>
            <a:gd name="connsiteX6" fmla="*/ 1019175 w 1228725"/>
            <a:gd name="connsiteY6" fmla="*/ 0 h 5010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228725" h="5010150">
              <a:moveTo>
                <a:pt x="1019175" y="0"/>
              </a:moveTo>
              <a:lnTo>
                <a:pt x="971550" y="4591050"/>
              </a:lnTo>
              <a:lnTo>
                <a:pt x="0" y="4962525"/>
              </a:lnTo>
              <a:lnTo>
                <a:pt x="19050" y="5010150"/>
              </a:lnTo>
              <a:lnTo>
                <a:pt x="1190625" y="4600575"/>
              </a:lnTo>
              <a:lnTo>
                <a:pt x="1228725" y="0"/>
              </a:lnTo>
              <a:lnTo>
                <a:pt x="1019175" y="0"/>
              </a:lnTo>
              <a:close/>
            </a:path>
          </a:pathLst>
        </a:custGeom>
        <a:solidFill xmlns:a="http://schemas.openxmlformats.org/drawingml/2006/main">
          <a:schemeClr val="accent3">
            <a:lumMod val="60000"/>
            <a:lumOff val="40000"/>
            <a:alpha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fr-CA"/>
        </a:p>
      </cdr:txBody>
    </cdr:sp>
  </cdr:relSizeAnchor>
  <cdr:relSizeAnchor xmlns:cdr="http://schemas.openxmlformats.org/drawingml/2006/chartDrawing">
    <cdr:from>
      <cdr:x>0.50943</cdr:x>
      <cdr:y>0.14133</cdr:y>
    </cdr:from>
    <cdr:to>
      <cdr:x>0.93434</cdr:x>
      <cdr:y>0.8535</cdr:y>
    </cdr:to>
    <cdr:sp macro="" textlink="">
      <cdr:nvSpPr>
        <cdr:cNvPr id="4" name="Forme libre 3"/>
        <cdr:cNvSpPr/>
      </cdr:nvSpPr>
      <cdr:spPr>
        <a:xfrm xmlns:a="http://schemas.openxmlformats.org/drawingml/2006/main">
          <a:off x="4165263" y="830331"/>
          <a:ext cx="3474144" cy="4184010"/>
        </a:xfrm>
        <a:custGeom xmlns:a="http://schemas.openxmlformats.org/drawingml/2006/main">
          <a:avLst/>
          <a:gdLst>
            <a:gd name="connsiteX0" fmla="*/ 0 w 3381375"/>
            <a:gd name="connsiteY0" fmla="*/ 4391025 h 4391025"/>
            <a:gd name="connsiteX1" fmla="*/ 28575 w 3381375"/>
            <a:gd name="connsiteY1" fmla="*/ 3876675 h 4391025"/>
            <a:gd name="connsiteX2" fmla="*/ 1943100 w 3381375"/>
            <a:gd name="connsiteY2" fmla="*/ 38100 h 4391025"/>
            <a:gd name="connsiteX3" fmla="*/ 3381375 w 3381375"/>
            <a:gd name="connsiteY3" fmla="*/ 0 h 4391025"/>
            <a:gd name="connsiteX4" fmla="*/ 3381375 w 3381375"/>
            <a:gd name="connsiteY4" fmla="*/ 304800 h 4391025"/>
            <a:gd name="connsiteX5" fmla="*/ 1943100 w 3381375"/>
            <a:gd name="connsiteY5" fmla="*/ 304800 h 4391025"/>
            <a:gd name="connsiteX6" fmla="*/ 266700 w 3381375"/>
            <a:gd name="connsiteY6" fmla="*/ 3876675 h 4391025"/>
            <a:gd name="connsiteX7" fmla="*/ 238125 w 3381375"/>
            <a:gd name="connsiteY7" fmla="*/ 4391025 h 4391025"/>
            <a:gd name="connsiteX8" fmla="*/ 0 w 3381375"/>
            <a:gd name="connsiteY8" fmla="*/ 4391025 h 4391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381375" h="4391025">
              <a:moveTo>
                <a:pt x="0" y="4391025"/>
              </a:moveTo>
              <a:lnTo>
                <a:pt x="28575" y="3876675"/>
              </a:lnTo>
              <a:lnTo>
                <a:pt x="1943100" y="38100"/>
              </a:lnTo>
              <a:lnTo>
                <a:pt x="3381375" y="0"/>
              </a:lnTo>
              <a:lnTo>
                <a:pt x="3381375" y="304800"/>
              </a:lnTo>
              <a:lnTo>
                <a:pt x="1943100" y="304800"/>
              </a:lnTo>
              <a:lnTo>
                <a:pt x="266700" y="3876675"/>
              </a:lnTo>
              <a:lnTo>
                <a:pt x="238125" y="4391025"/>
              </a:lnTo>
              <a:lnTo>
                <a:pt x="0" y="4391025"/>
              </a:lnTo>
              <a:close/>
            </a:path>
          </a:pathLst>
        </a:custGeom>
        <a:solidFill xmlns:a="http://schemas.openxmlformats.org/drawingml/2006/main">
          <a:schemeClr val="accent3">
            <a:lumMod val="60000"/>
            <a:lumOff val="40000"/>
            <a:alpha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fr-CA"/>
        </a:p>
      </cdr:txBody>
    </cdr:sp>
  </cdr:relSizeAnchor>
  <cdr:relSizeAnchor xmlns:cdr="http://schemas.openxmlformats.org/drawingml/2006/chartDrawing">
    <cdr:from>
      <cdr:x>0.03803</cdr:x>
      <cdr:y>0.51302</cdr:y>
    </cdr:from>
    <cdr:to>
      <cdr:x>0.29671</cdr:x>
      <cdr:y>0.59868</cdr:y>
    </cdr:to>
    <cdr:sp macro="" textlink="">
      <cdr:nvSpPr>
        <cdr:cNvPr id="7" name="Rectangle 6"/>
        <cdr:cNvSpPr/>
      </cdr:nvSpPr>
      <cdr:spPr>
        <a:xfrm xmlns:a="http://schemas.openxmlformats.org/drawingml/2006/main">
          <a:off x="302266" y="3137116"/>
          <a:ext cx="2056220" cy="523816"/>
        </a:xfrm>
        <a:prstGeom xmlns:a="http://schemas.openxmlformats.org/drawingml/2006/main" prst="rect">
          <a:avLst/>
        </a:prstGeom>
        <a:solidFill xmlns:a="http://schemas.openxmlformats.org/drawingml/2006/main">
          <a:schemeClr val="accent3">
            <a:lumMod val="60000"/>
            <a:lumOff val="40000"/>
            <a:alpha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marL="0" indent="0"/>
          <a:r>
            <a:rPr lang="fr-FR" sz="1400" b="0" cap="none" spc="0">
              <a:ln w="12700">
                <a:solidFill>
                  <a:schemeClr val="accent3">
                    <a:lumMod val="75000"/>
                  </a:schemeClr>
                </a:solidFill>
                <a:prstDash val="solid"/>
              </a:ln>
              <a:solidFill>
                <a:schemeClr val="accent3">
                  <a:lumMod val="75000"/>
                </a:schemeClr>
              </a:solidFill>
              <a:effectLst>
                <a:outerShdw blurRad="41275" dist="20320" dir="1800000" algn="tl" rotWithShape="0">
                  <a:srgbClr val="000000">
                    <a:alpha val="40000"/>
                  </a:srgbClr>
                </a:outerShdw>
              </a:effectLst>
              <a:latin typeface="+mn-lt"/>
              <a:ea typeface="+mn-ea"/>
              <a:cs typeface="+mn-cs"/>
            </a:rPr>
            <a:t>Tolerance Zone</a:t>
          </a:r>
        </a:p>
        <a:p xmlns:a="http://schemas.openxmlformats.org/drawingml/2006/main">
          <a:pPr marL="0" indent="0"/>
          <a:r>
            <a:rPr lang="fr-FR" sz="1400" b="0" cap="none" spc="0">
              <a:ln w="12700">
                <a:solidFill>
                  <a:schemeClr val="accent3">
                    <a:lumMod val="75000"/>
                  </a:schemeClr>
                </a:solidFill>
                <a:prstDash val="solid"/>
              </a:ln>
              <a:solidFill>
                <a:schemeClr val="accent3">
                  <a:lumMod val="75000"/>
                </a:schemeClr>
              </a:solidFill>
              <a:effectLst>
                <a:outerShdw blurRad="41275" dist="20320" dir="1800000" algn="tl" rotWithShape="0">
                  <a:srgbClr val="000000">
                    <a:alpha val="40000"/>
                  </a:srgbClr>
                </a:outerShdw>
              </a:effectLst>
              <a:latin typeface="+mn-lt"/>
              <a:ea typeface="+mn-ea"/>
              <a:cs typeface="+mn-cs"/>
            </a:rPr>
            <a:t>(Acceptabl</a:t>
          </a:r>
          <a:r>
            <a:rPr lang="fr-FR" sz="1400" b="0" cap="none" spc="0" baseline="0">
              <a:ln w="12700">
                <a:solidFill>
                  <a:schemeClr val="accent3">
                    <a:lumMod val="75000"/>
                  </a:schemeClr>
                </a:solidFill>
                <a:prstDash val="solid"/>
              </a:ln>
              <a:solidFill>
                <a:schemeClr val="accent3">
                  <a:lumMod val="75000"/>
                </a:schemeClr>
              </a:solidFill>
              <a:effectLst>
                <a:outerShdw blurRad="41275" dist="20320" dir="1800000" algn="tl" rotWithShape="0">
                  <a:srgbClr val="000000">
                    <a:alpha val="40000"/>
                  </a:srgbClr>
                </a:outerShdw>
              </a:effectLst>
              <a:latin typeface="+mn-lt"/>
              <a:ea typeface="+mn-ea"/>
              <a:cs typeface="+mn-cs"/>
            </a:rPr>
            <a:t>e Sand</a:t>
          </a:r>
          <a:r>
            <a:rPr lang="fr-FR" sz="1400" b="0" cap="none" spc="0">
              <a:ln w="12700">
                <a:solidFill>
                  <a:schemeClr val="accent3">
                    <a:lumMod val="75000"/>
                  </a:schemeClr>
                </a:solidFill>
                <a:prstDash val="solid"/>
              </a:ln>
              <a:solidFill>
                <a:schemeClr val="accent3">
                  <a:lumMod val="75000"/>
                </a:schemeClr>
              </a:solidFill>
              <a:effectLst>
                <a:outerShdw blurRad="41275" dist="20320" dir="1800000" algn="tl" rotWithShape="0">
                  <a:srgbClr val="000000">
                    <a:alpha val="40000"/>
                  </a:srgbClr>
                </a:outerShdw>
              </a:effectLst>
              <a:latin typeface="+mn-lt"/>
              <a:ea typeface="+mn-ea"/>
              <a:cs typeface="+mn-cs"/>
            </a:rPr>
            <a:t>)</a:t>
          </a:r>
        </a:p>
      </cdr:txBody>
    </cdr:sp>
  </cdr:relSizeAnchor>
  <cdr:relSizeAnchor xmlns:cdr="http://schemas.openxmlformats.org/drawingml/2006/chartDrawing">
    <cdr:from>
      <cdr:x>0.21548</cdr:x>
      <cdr:y>0.02274</cdr:y>
    </cdr:from>
    <cdr:to>
      <cdr:x>0.93798</cdr:x>
      <cdr:y>0.85743</cdr:y>
    </cdr:to>
    <cdr:sp macro="" textlink="">
      <cdr:nvSpPr>
        <cdr:cNvPr id="2" name="Forme libre 4">
          <a:extLst xmlns:a="http://schemas.openxmlformats.org/drawingml/2006/main">
            <a:ext uri="{FF2B5EF4-FFF2-40B4-BE49-F238E27FC236}">
              <a16:creationId xmlns:a16="http://schemas.microsoft.com/office/drawing/2014/main" id="{E86C3A76-D010-9456-9E91-EB84C346813C}"/>
            </a:ext>
          </a:extLst>
        </cdr:cNvPr>
        <cdr:cNvSpPr/>
      </cdr:nvSpPr>
      <cdr:spPr>
        <a:xfrm xmlns:a="http://schemas.openxmlformats.org/drawingml/2006/main">
          <a:off x="1763059" y="130885"/>
          <a:ext cx="5911560" cy="4805082"/>
        </a:xfrm>
        <a:custGeom xmlns:a="http://schemas.openxmlformats.org/drawingml/2006/main">
          <a:avLst/>
          <a:gdLst>
            <a:gd name="connsiteX0" fmla="*/ 1943100 w 5743575"/>
            <a:gd name="connsiteY0" fmla="*/ 0 h 5114925"/>
            <a:gd name="connsiteX1" fmla="*/ 5743575 w 5743575"/>
            <a:gd name="connsiteY1" fmla="*/ 0 h 5114925"/>
            <a:gd name="connsiteX2" fmla="*/ 5743575 w 5743575"/>
            <a:gd name="connsiteY2" fmla="*/ 714375 h 5114925"/>
            <a:gd name="connsiteX3" fmla="*/ 4305300 w 5743575"/>
            <a:gd name="connsiteY3" fmla="*/ 771525 h 5114925"/>
            <a:gd name="connsiteX4" fmla="*/ 2381250 w 5743575"/>
            <a:gd name="connsiteY4" fmla="*/ 4591050 h 5114925"/>
            <a:gd name="connsiteX5" fmla="*/ 2362200 w 5743575"/>
            <a:gd name="connsiteY5" fmla="*/ 5105400 h 5114925"/>
            <a:gd name="connsiteX6" fmla="*/ 0 w 5743575"/>
            <a:gd name="connsiteY6" fmla="*/ 5114925 h 5114925"/>
            <a:gd name="connsiteX7" fmla="*/ 733425 w 5743575"/>
            <a:gd name="connsiteY7" fmla="*/ 5019675 h 5114925"/>
            <a:gd name="connsiteX8" fmla="*/ 1905000 w 5743575"/>
            <a:gd name="connsiteY8" fmla="*/ 4610100 h 5114925"/>
            <a:gd name="connsiteX9" fmla="*/ 1943100 w 5743575"/>
            <a:gd name="connsiteY9" fmla="*/ 0 h 51149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5743575" h="5114925">
              <a:moveTo>
                <a:pt x="1943100" y="0"/>
              </a:moveTo>
              <a:lnTo>
                <a:pt x="5743575" y="0"/>
              </a:lnTo>
              <a:lnTo>
                <a:pt x="5743575" y="714375"/>
              </a:lnTo>
              <a:lnTo>
                <a:pt x="4305300" y="771525"/>
              </a:lnTo>
              <a:lnTo>
                <a:pt x="2381250" y="4591050"/>
              </a:lnTo>
              <a:lnTo>
                <a:pt x="2362200" y="5105400"/>
              </a:lnTo>
              <a:lnTo>
                <a:pt x="0" y="5114925"/>
              </a:lnTo>
              <a:lnTo>
                <a:pt x="733425" y="5019675"/>
              </a:lnTo>
              <a:lnTo>
                <a:pt x="1905000" y="4610100"/>
              </a:lnTo>
              <a:lnTo>
                <a:pt x="1943100" y="0"/>
              </a:lnTo>
              <a:close/>
            </a:path>
          </a:pathLst>
        </a:custGeom>
        <a:solidFill xmlns:a="http://schemas.openxmlformats.org/drawingml/2006/main">
          <a:schemeClr val="tx2">
            <a:lumMod val="40000"/>
            <a:lumOff val="60000"/>
            <a:alpha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fr-CA"/>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0.xml"/><Relationship Id="rId1" Type="http://schemas.openxmlformats.org/officeDocument/2006/relationships/printerSettings" Target="../printerSettings/printerSettings6.bin"/><Relationship Id="rId4" Type="http://schemas.openxmlformats.org/officeDocument/2006/relationships/ctrlProp" Target="../ctrlProps/ctrlProp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1D844-E652-495A-90B2-65594949E594}">
  <sheetPr>
    <pageSetUpPr fitToPage="1"/>
  </sheetPr>
  <dimension ref="A1:H99"/>
  <sheetViews>
    <sheetView topLeftCell="A13" zoomScale="85" zoomScaleNormal="85" workbookViewId="0">
      <selection activeCell="B28" sqref="B28:E28"/>
    </sheetView>
  </sheetViews>
  <sheetFormatPr defaultColWidth="11.42578125" defaultRowHeight="15" x14ac:dyDescent="0.25"/>
  <cols>
    <col min="1" max="1" width="38.7109375" customWidth="1"/>
    <col min="2" max="2" width="14" customWidth="1"/>
    <col min="3" max="3" width="9" customWidth="1"/>
    <col min="4" max="4" width="17.7109375" customWidth="1"/>
    <col min="5" max="5" width="17.140625" customWidth="1"/>
  </cols>
  <sheetData>
    <row r="1" spans="1:7" ht="74.25" customHeight="1" x14ac:dyDescent="0.25"/>
    <row r="2" spans="1:7" ht="15.75" thickBot="1" x14ac:dyDescent="0.3"/>
    <row r="3" spans="1:7" ht="34.9" customHeight="1" thickBot="1" x14ac:dyDescent="0.3">
      <c r="A3" s="103" t="s">
        <v>2</v>
      </c>
      <c r="B3" s="104"/>
      <c r="C3" s="104"/>
      <c r="D3" s="104"/>
      <c r="E3" s="104"/>
      <c r="F3" s="104"/>
      <c r="G3" s="105"/>
    </row>
    <row r="4" spans="1:7" ht="17.45" customHeight="1" x14ac:dyDescent="0.4">
      <c r="A4" t="s">
        <v>3</v>
      </c>
      <c r="B4" s="1"/>
    </row>
    <row r="5" spans="1:7" ht="17.45" customHeight="1" thickBot="1" x14ac:dyDescent="0.45">
      <c r="A5" s="4" t="s">
        <v>4</v>
      </c>
      <c r="B5" s="1"/>
    </row>
    <row r="6" spans="1:7" ht="17.45" customHeight="1" x14ac:dyDescent="0.3">
      <c r="A6" s="43" t="s">
        <v>5</v>
      </c>
      <c r="B6" s="106"/>
      <c r="C6" s="106"/>
      <c r="D6" s="106"/>
      <c r="E6" s="106"/>
      <c r="F6" s="106"/>
      <c r="G6" s="107"/>
    </row>
    <row r="7" spans="1:7" ht="17.45" customHeight="1" x14ac:dyDescent="0.3">
      <c r="A7" s="44" t="s">
        <v>6</v>
      </c>
      <c r="B7" s="108"/>
      <c r="C7" s="109"/>
      <c r="D7" s="109"/>
      <c r="E7" s="109"/>
      <c r="F7" s="109"/>
      <c r="G7" s="110"/>
    </row>
    <row r="8" spans="1:7" ht="17.45" customHeight="1" x14ac:dyDescent="0.3">
      <c r="A8" s="45" t="s">
        <v>7</v>
      </c>
      <c r="B8" s="111"/>
      <c r="C8" s="111"/>
      <c r="D8" s="111"/>
      <c r="E8" s="111"/>
      <c r="F8" s="111"/>
      <c r="G8" s="112"/>
    </row>
    <row r="9" spans="1:7" ht="17.45" customHeight="1" x14ac:dyDescent="0.3">
      <c r="A9" s="45" t="s">
        <v>8</v>
      </c>
      <c r="B9" s="113"/>
      <c r="C9" s="111"/>
      <c r="D9" s="111"/>
      <c r="E9" s="111"/>
      <c r="F9" s="111"/>
      <c r="G9" s="112"/>
    </row>
    <row r="10" spans="1:7" ht="17.45" customHeight="1" thickBot="1" x14ac:dyDescent="0.35">
      <c r="A10" s="46" t="s">
        <v>9</v>
      </c>
      <c r="B10" s="101"/>
      <c r="C10" s="101"/>
      <c r="D10" s="101"/>
      <c r="E10" s="101"/>
      <c r="F10" s="101"/>
      <c r="G10" s="102"/>
    </row>
    <row r="11" spans="1:7" ht="17.45" customHeight="1" thickBot="1" x14ac:dyDescent="0.3"/>
    <row r="12" spans="1:7" ht="21.75" thickBot="1" x14ac:dyDescent="0.4">
      <c r="A12" s="5" t="s">
        <v>10</v>
      </c>
      <c r="B12" s="6" t="s">
        <v>1</v>
      </c>
      <c r="D12" s="91" t="s">
        <v>11</v>
      </c>
      <c r="E12" s="92"/>
      <c r="F12" s="93">
        <f ca="1">TODAY()</f>
        <v>45940</v>
      </c>
      <c r="G12" s="94"/>
    </row>
    <row r="13" spans="1:7" x14ac:dyDescent="0.25">
      <c r="A13" s="7">
        <v>7.4999999999999997E-2</v>
      </c>
      <c r="B13" s="39">
        <v>1.2</v>
      </c>
    </row>
    <row r="14" spans="1:7" x14ac:dyDescent="0.25">
      <c r="A14" s="8">
        <v>0.15</v>
      </c>
      <c r="B14" s="2">
        <v>6.4</v>
      </c>
    </row>
    <row r="15" spans="1:7" x14ac:dyDescent="0.25">
      <c r="A15" s="8">
        <v>0.3</v>
      </c>
      <c r="B15" s="2">
        <v>23</v>
      </c>
    </row>
    <row r="16" spans="1:7" x14ac:dyDescent="0.25">
      <c r="A16" s="8">
        <v>0.6</v>
      </c>
      <c r="B16" s="2">
        <v>52.7</v>
      </c>
    </row>
    <row r="17" spans="1:7" x14ac:dyDescent="0.25">
      <c r="A17" s="8">
        <v>1.18</v>
      </c>
      <c r="B17" s="2">
        <v>69.3</v>
      </c>
    </row>
    <row r="18" spans="1:7" x14ac:dyDescent="0.25">
      <c r="A18" s="8">
        <v>2.36</v>
      </c>
      <c r="B18" s="2">
        <v>86.2</v>
      </c>
    </row>
    <row r="19" spans="1:7" x14ac:dyDescent="0.25">
      <c r="A19" s="8">
        <v>4.75</v>
      </c>
      <c r="B19" s="2">
        <v>97.1</v>
      </c>
    </row>
    <row r="20" spans="1:7" ht="15.75" thickBot="1" x14ac:dyDescent="0.3">
      <c r="A20" s="9">
        <v>9.5</v>
      </c>
      <c r="B20" s="3">
        <v>100</v>
      </c>
    </row>
    <row r="21" spans="1:7" ht="15.75" thickBot="1" x14ac:dyDescent="0.3"/>
    <row r="22" spans="1:7" ht="21.75" thickBot="1" x14ac:dyDescent="0.4">
      <c r="A22" s="26" t="s">
        <v>12</v>
      </c>
      <c r="B22" s="24" t="s">
        <v>13</v>
      </c>
      <c r="C22" s="24" t="s">
        <v>14</v>
      </c>
      <c r="D22" s="24" t="s">
        <v>15</v>
      </c>
      <c r="E22" s="27" t="s">
        <v>16</v>
      </c>
    </row>
    <row r="23" spans="1:7" ht="15.75" x14ac:dyDescent="0.25">
      <c r="A23" s="43" t="s">
        <v>17</v>
      </c>
      <c r="B23" s="28">
        <v>0.2</v>
      </c>
      <c r="C23" s="47" t="s">
        <v>18</v>
      </c>
      <c r="D23" s="42" t="s">
        <v>19</v>
      </c>
      <c r="E23" s="48" t="str">
        <f>IF(B23="","Saisir des valeurs",IF(OR(B23=0.2,AND(B23&gt;0.2,B23&lt;1),B23=1),"OK","Non conforme"))</f>
        <v>OK</v>
      </c>
    </row>
    <row r="24" spans="1:7" ht="15.75" x14ac:dyDescent="0.25">
      <c r="A24" s="45" t="s">
        <v>20</v>
      </c>
      <c r="B24" s="25">
        <v>0.78</v>
      </c>
      <c r="C24" s="49" t="s">
        <v>18</v>
      </c>
      <c r="D24" s="40"/>
      <c r="E24" s="50" t="str">
        <f>IF(B24="","Saisir des valeurs","")</f>
        <v/>
      </c>
    </row>
    <row r="25" spans="1:7" ht="15.75" customHeight="1" thickBot="1" x14ac:dyDescent="0.3">
      <c r="A25" s="45" t="s">
        <v>21</v>
      </c>
      <c r="B25" s="32">
        <f>IF(OR(B23="",B24=""),"",B24/B23)</f>
        <v>3.9</v>
      </c>
      <c r="C25" s="49"/>
      <c r="D25" s="51" t="s">
        <v>22</v>
      </c>
      <c r="E25" s="52" t="str">
        <f>IF(B25="","",IF(OR(B25=4.5,B25&lt;4.5),"OK","Non conforme"))</f>
        <v>OK</v>
      </c>
    </row>
    <row r="26" spans="1:7" ht="30.75" customHeight="1" x14ac:dyDescent="0.25">
      <c r="A26" s="30" t="s">
        <v>23</v>
      </c>
      <c r="B26" s="32">
        <f>IF(B13="","",B13)</f>
        <v>1.2</v>
      </c>
      <c r="C26" s="49" t="s">
        <v>24</v>
      </c>
      <c r="D26" s="40" t="s">
        <v>25</v>
      </c>
      <c r="E26" s="52" t="str">
        <f>IF(B26="","",IF(OR(B26=3,B26&lt;3),"OK","Non conforme"))</f>
        <v>OK</v>
      </c>
      <c r="F26" s="95" t="s">
        <v>26</v>
      </c>
      <c r="G26" s="96"/>
    </row>
    <row r="27" spans="1:7" ht="30.75" customHeight="1" thickBot="1" x14ac:dyDescent="0.3">
      <c r="A27" s="31" t="s">
        <v>27</v>
      </c>
      <c r="B27" s="29">
        <v>13</v>
      </c>
      <c r="C27" s="53" t="s">
        <v>24</v>
      </c>
      <c r="D27" s="41" t="s">
        <v>28</v>
      </c>
      <c r="E27" s="54" t="str">
        <f>IF(B27="","",IF(OR(B27&lt;20,B27=20),"OK","Non conforme"))</f>
        <v>OK</v>
      </c>
      <c r="F27" s="97"/>
      <c r="G27" s="98"/>
    </row>
    <row r="28" spans="1:7" ht="30.75" customHeight="1" thickBot="1" x14ac:dyDescent="0.3">
      <c r="A28" s="11" t="s">
        <v>29</v>
      </c>
      <c r="B28" s="87" t="s">
        <v>30</v>
      </c>
      <c r="C28" s="87"/>
      <c r="D28" s="87"/>
      <c r="E28" s="88"/>
      <c r="F28" s="89" t="str">
        <f>IF(OR(E23="",E25="",E26="",E27=""),"",IF(AND(E23="OK",E25="OK",E26="OK",E27="OK"),"OK","NON"))</f>
        <v>OK</v>
      </c>
      <c r="G28" s="90"/>
    </row>
    <row r="29" spans="1:7" ht="30.75" customHeight="1" thickBot="1" x14ac:dyDescent="0.3">
      <c r="A29" s="10" t="s">
        <v>31</v>
      </c>
      <c r="B29" s="99" t="s">
        <v>32</v>
      </c>
      <c r="C29" s="99"/>
      <c r="D29" s="99"/>
      <c r="E29" s="100"/>
      <c r="F29" s="89" t="str">
        <f>IF(OR(E25="",E26="",E27=""),"",IF(AND(B96="OK",B97="OK",E26="OK",E27="OK"),"OK","NON"))</f>
        <v>NON</v>
      </c>
      <c r="G29" s="90"/>
    </row>
    <row r="30" spans="1:7" ht="30.75" customHeight="1" thickBot="1" x14ac:dyDescent="0.3">
      <c r="A30" s="11" t="s">
        <v>33</v>
      </c>
      <c r="B30" s="87" t="s">
        <v>34</v>
      </c>
      <c r="C30" s="87"/>
      <c r="D30" s="87"/>
      <c r="E30" s="88"/>
      <c r="F30" s="89" t="str">
        <f>IF(OR(E23="",E25="",E26="",E27=""),"",IF(AND(E23="OK",E25="OK",E26="OK",E27="OK"),"OK","NON"))</f>
        <v>OK</v>
      </c>
      <c r="G30" s="90"/>
    </row>
    <row r="64" ht="395.45" customHeight="1" x14ac:dyDescent="0.25"/>
    <row r="75" spans="4:5" ht="15.75" thickBot="1" x14ac:dyDescent="0.3"/>
    <row r="76" spans="4:5" x14ac:dyDescent="0.25">
      <c r="D76" s="7" t="s">
        <v>35</v>
      </c>
      <c r="E76" s="12"/>
    </row>
    <row r="77" spans="4:5" x14ac:dyDescent="0.25">
      <c r="D77" s="8" t="s">
        <v>36</v>
      </c>
      <c r="E77" s="13"/>
    </row>
    <row r="78" spans="4:5" x14ac:dyDescent="0.25">
      <c r="D78" s="8">
        <v>0.08</v>
      </c>
      <c r="E78" s="13">
        <v>3</v>
      </c>
    </row>
    <row r="79" spans="4:5" x14ac:dyDescent="0.25">
      <c r="D79" s="8">
        <v>0.2</v>
      </c>
      <c r="E79" s="13">
        <v>10</v>
      </c>
    </row>
    <row r="80" spans="4:5" ht="15.75" thickBot="1" x14ac:dyDescent="0.3">
      <c r="D80" s="15">
        <v>0.21</v>
      </c>
      <c r="E80" s="16">
        <v>100</v>
      </c>
    </row>
    <row r="81" spans="1:8" x14ac:dyDescent="0.25">
      <c r="D81" s="17" t="s">
        <v>37</v>
      </c>
      <c r="E81" s="18"/>
    </row>
    <row r="82" spans="1:8" x14ac:dyDescent="0.25">
      <c r="D82" s="19">
        <v>0.08</v>
      </c>
      <c r="E82" s="20">
        <v>2</v>
      </c>
    </row>
    <row r="83" spans="1:8" x14ac:dyDescent="0.25">
      <c r="D83" s="19">
        <v>0.25</v>
      </c>
      <c r="E83" s="20">
        <v>10</v>
      </c>
    </row>
    <row r="84" spans="1:8" ht="15.75" thickBot="1" x14ac:dyDescent="0.3">
      <c r="D84" s="21">
        <v>0.26</v>
      </c>
      <c r="E84" s="22">
        <v>100</v>
      </c>
    </row>
    <row r="85" spans="1:8" x14ac:dyDescent="0.25">
      <c r="D85" s="7" t="s">
        <v>38</v>
      </c>
      <c r="E85" s="12"/>
    </row>
    <row r="86" spans="1:8" x14ac:dyDescent="0.25">
      <c r="D86" s="8">
        <v>0.49</v>
      </c>
      <c r="E86" s="13">
        <v>0</v>
      </c>
    </row>
    <row r="87" spans="1:8" x14ac:dyDescent="0.25">
      <c r="D87" s="8">
        <v>0.5</v>
      </c>
      <c r="E87" s="13">
        <v>10</v>
      </c>
    </row>
    <row r="88" spans="1:8" x14ac:dyDescent="0.25">
      <c r="D88" s="8">
        <v>2.5</v>
      </c>
      <c r="E88" s="13">
        <v>80</v>
      </c>
    </row>
    <row r="89" spans="1:8" ht="15.75" thickBot="1" x14ac:dyDescent="0.3">
      <c r="D89" s="9">
        <v>10</v>
      </c>
      <c r="E89" s="23">
        <v>81</v>
      </c>
    </row>
    <row r="90" spans="1:8" x14ac:dyDescent="0.25">
      <c r="D90" s="15" t="s">
        <v>39</v>
      </c>
      <c r="E90" s="16"/>
    </row>
    <row r="91" spans="1:8" x14ac:dyDescent="0.25">
      <c r="D91" s="15">
        <v>0.39</v>
      </c>
      <c r="E91" s="16">
        <v>0</v>
      </c>
    </row>
    <row r="92" spans="1:8" x14ac:dyDescent="0.25">
      <c r="D92" s="15">
        <v>0.4</v>
      </c>
      <c r="E92" s="16">
        <v>10</v>
      </c>
    </row>
    <row r="93" spans="1:8" x14ac:dyDescent="0.25">
      <c r="D93" s="15">
        <v>2.5</v>
      </c>
      <c r="E93" s="16">
        <v>85</v>
      </c>
    </row>
    <row r="94" spans="1:8" ht="15.75" thickBot="1" x14ac:dyDescent="0.3">
      <c r="D94" s="15">
        <v>10</v>
      </c>
      <c r="E94" s="16">
        <v>86</v>
      </c>
      <c r="G94" s="14" t="s">
        <v>40</v>
      </c>
      <c r="H94" s="14">
        <v>10</v>
      </c>
    </row>
    <row r="95" spans="1:8" x14ac:dyDescent="0.25">
      <c r="D95" s="7" t="s">
        <v>41</v>
      </c>
      <c r="E95" s="12"/>
      <c r="G95" s="14" t="s">
        <v>42</v>
      </c>
      <c r="H95" s="14">
        <v>60</v>
      </c>
    </row>
    <row r="96" spans="1:8" x14ac:dyDescent="0.25">
      <c r="A96" t="s">
        <v>43</v>
      </c>
      <c r="B96" t="str">
        <f>IF(OR(B23=0.25,AND(B23&gt;0.25,B23&lt;1),B23=1),"OK","Non")</f>
        <v>Non</v>
      </c>
      <c r="D96" s="8">
        <v>0.99</v>
      </c>
      <c r="E96" s="13">
        <v>0</v>
      </c>
      <c r="G96" s="14" t="s">
        <v>44</v>
      </c>
      <c r="H96" s="14">
        <v>2.5</v>
      </c>
    </row>
    <row r="97" spans="2:8" ht="15.75" x14ac:dyDescent="0.25">
      <c r="B97" s="52" t="str">
        <f>IF(B26="","",IF(OR(B26&lt;3),"OK","Non conforme"))</f>
        <v>OK</v>
      </c>
      <c r="D97" s="8">
        <v>1</v>
      </c>
      <c r="E97" s="13">
        <v>10</v>
      </c>
      <c r="G97" s="14" t="s">
        <v>45</v>
      </c>
      <c r="H97" s="14">
        <f>100-B27</f>
        <v>87</v>
      </c>
    </row>
    <row r="98" spans="2:8" x14ac:dyDescent="0.25">
      <c r="D98" s="8">
        <v>2.5</v>
      </c>
      <c r="E98" s="13">
        <v>80</v>
      </c>
      <c r="G98" s="14" t="s">
        <v>46</v>
      </c>
      <c r="H98" s="14">
        <v>0.08</v>
      </c>
    </row>
    <row r="99" spans="2:8" ht="15.75" thickBot="1" x14ac:dyDescent="0.3">
      <c r="D99" s="9"/>
      <c r="E99" s="23"/>
    </row>
  </sheetData>
  <sheetProtection selectLockedCells="1"/>
  <mergeCells count="15">
    <mergeCell ref="B10:G10"/>
    <mergeCell ref="A3:G3"/>
    <mergeCell ref="B6:G6"/>
    <mergeCell ref="B7:G7"/>
    <mergeCell ref="B8:G8"/>
    <mergeCell ref="B9:G9"/>
    <mergeCell ref="B30:E30"/>
    <mergeCell ref="F30:G30"/>
    <mergeCell ref="D12:E12"/>
    <mergeCell ref="F12:G12"/>
    <mergeCell ref="F26:G27"/>
    <mergeCell ref="B28:E28"/>
    <mergeCell ref="F28:G28"/>
    <mergeCell ref="B29:E29"/>
    <mergeCell ref="F29:G29"/>
  </mergeCells>
  <pageMargins left="0.9055118110236221" right="0.70866141732283472" top="0.74803149606299213" bottom="0.74803149606299213" header="0.31496062992125984" footer="0.31496062992125984"/>
  <pageSetup scale="6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00"/>
  <sheetViews>
    <sheetView topLeftCell="A11" zoomScaleNormal="100" workbookViewId="0">
      <selection activeCell="B24" sqref="B24"/>
    </sheetView>
  </sheetViews>
  <sheetFormatPr defaultColWidth="11.42578125" defaultRowHeight="15" x14ac:dyDescent="0.25"/>
  <cols>
    <col min="1" max="1" width="38.7109375" customWidth="1"/>
    <col min="2" max="2" width="14" customWidth="1"/>
    <col min="3" max="3" width="9" customWidth="1"/>
    <col min="4" max="4" width="17.7109375" customWidth="1"/>
    <col min="5" max="5" width="17.140625" customWidth="1"/>
  </cols>
  <sheetData>
    <row r="1" spans="1:7" ht="74.25" customHeight="1" x14ac:dyDescent="0.25"/>
    <row r="2" spans="1:7" ht="15.75" thickBot="1" x14ac:dyDescent="0.3"/>
    <row r="3" spans="1:7" ht="34.9" customHeight="1" thickBot="1" x14ac:dyDescent="0.3">
      <c r="A3" s="103" t="s">
        <v>2</v>
      </c>
      <c r="B3" s="104"/>
      <c r="C3" s="104"/>
      <c r="D3" s="104"/>
      <c r="E3" s="104"/>
      <c r="F3" s="104"/>
      <c r="G3" s="105"/>
    </row>
    <row r="4" spans="1:7" ht="17.45" customHeight="1" x14ac:dyDescent="0.4">
      <c r="A4" t="s">
        <v>3</v>
      </c>
      <c r="B4" s="1"/>
    </row>
    <row r="5" spans="1:7" ht="17.45" customHeight="1" thickBot="1" x14ac:dyDescent="0.45">
      <c r="A5" s="4" t="s">
        <v>4</v>
      </c>
      <c r="B5" s="1"/>
    </row>
    <row r="6" spans="1:7" ht="17.45" customHeight="1" x14ac:dyDescent="0.3">
      <c r="A6" s="43" t="s">
        <v>5</v>
      </c>
      <c r="B6" s="106"/>
      <c r="C6" s="106"/>
      <c r="D6" s="106"/>
      <c r="E6" s="106"/>
      <c r="F6" s="106"/>
      <c r="G6" s="107"/>
    </row>
    <row r="7" spans="1:7" ht="17.45" customHeight="1" x14ac:dyDescent="0.3">
      <c r="A7" s="44" t="s">
        <v>6</v>
      </c>
      <c r="B7" s="108"/>
      <c r="C7" s="109"/>
      <c r="D7" s="109"/>
      <c r="E7" s="109"/>
      <c r="F7" s="109"/>
      <c r="G7" s="110"/>
    </row>
    <row r="8" spans="1:7" ht="17.45" customHeight="1" x14ac:dyDescent="0.3">
      <c r="A8" s="45" t="s">
        <v>7</v>
      </c>
      <c r="B8" s="111"/>
      <c r="C8" s="111"/>
      <c r="D8" s="111"/>
      <c r="E8" s="111"/>
      <c r="F8" s="111"/>
      <c r="G8" s="112"/>
    </row>
    <row r="9" spans="1:7" ht="17.45" customHeight="1" x14ac:dyDescent="0.3">
      <c r="A9" s="45" t="s">
        <v>8</v>
      </c>
      <c r="B9" s="113"/>
      <c r="C9" s="111"/>
      <c r="D9" s="111"/>
      <c r="E9" s="111"/>
      <c r="F9" s="111"/>
      <c r="G9" s="112"/>
    </row>
    <row r="10" spans="1:7" ht="17.45" customHeight="1" thickBot="1" x14ac:dyDescent="0.35">
      <c r="A10" s="46" t="s">
        <v>9</v>
      </c>
      <c r="B10" s="101"/>
      <c r="C10" s="101"/>
      <c r="D10" s="101"/>
      <c r="E10" s="101"/>
      <c r="F10" s="101"/>
      <c r="G10" s="102"/>
    </row>
    <row r="11" spans="1:7" ht="17.45" customHeight="1" thickBot="1" x14ac:dyDescent="0.3"/>
    <row r="12" spans="1:7" ht="21.75" thickBot="1" x14ac:dyDescent="0.4">
      <c r="A12" s="5" t="s">
        <v>10</v>
      </c>
      <c r="B12" s="6" t="s">
        <v>1</v>
      </c>
      <c r="D12" s="91" t="s">
        <v>11</v>
      </c>
      <c r="E12" s="92"/>
      <c r="F12" s="93">
        <f ca="1">TODAY()</f>
        <v>45940</v>
      </c>
      <c r="G12" s="94"/>
    </row>
    <row r="13" spans="1:7" x14ac:dyDescent="0.25">
      <c r="A13" s="7">
        <v>0.08</v>
      </c>
      <c r="B13" s="39">
        <v>2.2999999999999998</v>
      </c>
    </row>
    <row r="14" spans="1:7" x14ac:dyDescent="0.25">
      <c r="A14" s="8">
        <v>0.16</v>
      </c>
      <c r="B14" s="2">
        <v>5</v>
      </c>
    </row>
    <row r="15" spans="1:7" x14ac:dyDescent="0.25">
      <c r="A15" s="8">
        <v>0.2</v>
      </c>
      <c r="B15" s="2">
        <v>5</v>
      </c>
    </row>
    <row r="16" spans="1:7" x14ac:dyDescent="0.25">
      <c r="A16" s="8">
        <v>0.315</v>
      </c>
      <c r="B16" s="2">
        <v>10</v>
      </c>
    </row>
    <row r="17" spans="1:7" x14ac:dyDescent="0.25">
      <c r="A17" s="8">
        <v>0.63</v>
      </c>
      <c r="B17" s="2">
        <v>29</v>
      </c>
    </row>
    <row r="18" spans="1:7" x14ac:dyDescent="0.25">
      <c r="A18" s="8">
        <v>1.25</v>
      </c>
      <c r="B18" s="2">
        <v>54</v>
      </c>
    </row>
    <row r="19" spans="1:7" x14ac:dyDescent="0.25">
      <c r="A19" s="8">
        <v>2.5</v>
      </c>
      <c r="B19" s="2">
        <v>81</v>
      </c>
    </row>
    <row r="20" spans="1:7" ht="15.75" thickBot="1" x14ac:dyDescent="0.3">
      <c r="A20" s="8">
        <v>5</v>
      </c>
      <c r="B20" s="3">
        <v>95</v>
      </c>
    </row>
    <row r="21" spans="1:7" ht="15.75" thickBot="1" x14ac:dyDescent="0.3">
      <c r="A21" s="9">
        <v>10</v>
      </c>
      <c r="B21" s="3">
        <v>100</v>
      </c>
    </row>
    <row r="22" spans="1:7" ht="15.75" thickBot="1" x14ac:dyDescent="0.3"/>
    <row r="23" spans="1:7" ht="21.75" thickBot="1" x14ac:dyDescent="0.4">
      <c r="A23" s="26" t="s">
        <v>47</v>
      </c>
      <c r="B23" s="24" t="s">
        <v>13</v>
      </c>
      <c r="C23" s="24" t="s">
        <v>14</v>
      </c>
      <c r="D23" s="24" t="s">
        <v>15</v>
      </c>
      <c r="E23" s="27" t="s">
        <v>16</v>
      </c>
    </row>
    <row r="24" spans="1:7" ht="15.75" x14ac:dyDescent="0.25">
      <c r="A24" s="43" t="s">
        <v>17</v>
      </c>
      <c r="B24" s="28"/>
      <c r="C24" s="47" t="s">
        <v>18</v>
      </c>
      <c r="D24" s="42" t="s">
        <v>19</v>
      </c>
      <c r="E24" s="48" t="str">
        <f>IF(B24="","Saisir des valeurs",IF(OR(B24=0.2,AND(B24&gt;0.2,B24&lt;1),B24=1),"OK","Non conforme"))</f>
        <v>Saisir des valeurs</v>
      </c>
    </row>
    <row r="25" spans="1:7" ht="15.75" x14ac:dyDescent="0.25">
      <c r="A25" s="45" t="s">
        <v>20</v>
      </c>
      <c r="B25" s="25"/>
      <c r="C25" s="49" t="s">
        <v>18</v>
      </c>
      <c r="D25" s="40"/>
      <c r="E25" s="50" t="str">
        <f>IF(B25="","Saisir des valeurs","")</f>
        <v>Saisir des valeurs</v>
      </c>
    </row>
    <row r="26" spans="1:7" ht="15.75" customHeight="1" thickBot="1" x14ac:dyDescent="0.3">
      <c r="A26" s="45" t="s">
        <v>21</v>
      </c>
      <c r="B26" s="32" t="str">
        <f>IF(OR(B24="",B25=""),"",B25/B24)</f>
        <v/>
      </c>
      <c r="C26" s="49"/>
      <c r="D26" s="51" t="s">
        <v>22</v>
      </c>
      <c r="E26" s="52" t="str">
        <f>IF(B26="","",IF(OR(B26=4.5,B26&lt;4.5),"OK","Non conforme"))</f>
        <v/>
      </c>
    </row>
    <row r="27" spans="1:7" ht="30.75" customHeight="1" x14ac:dyDescent="0.25">
      <c r="A27" s="30" t="s">
        <v>23</v>
      </c>
      <c r="B27" s="32">
        <f>IF(B13="","",B13)</f>
        <v>2.2999999999999998</v>
      </c>
      <c r="C27" s="49" t="s">
        <v>24</v>
      </c>
      <c r="D27" s="40" t="s">
        <v>48</v>
      </c>
      <c r="E27" s="52" t="str">
        <f>IF(B27="","",IF(OR(B27=3,B27&lt;3),"OK","Non conforme"))</f>
        <v>OK</v>
      </c>
      <c r="F27" s="95" t="s">
        <v>26</v>
      </c>
      <c r="G27" s="96"/>
    </row>
    <row r="28" spans="1:7" ht="30.75" customHeight="1" thickBot="1" x14ac:dyDescent="0.3">
      <c r="A28" s="31" t="s">
        <v>27</v>
      </c>
      <c r="B28" s="29"/>
      <c r="C28" s="53" t="s">
        <v>24</v>
      </c>
      <c r="D28" s="41" t="s">
        <v>49</v>
      </c>
      <c r="E28" s="54" t="str">
        <f>IF(B28="","",IF(OR(B28=20,B28&lt;20),"OK","Non conforme"))</f>
        <v/>
      </c>
      <c r="F28" s="97"/>
      <c r="G28" s="98"/>
    </row>
    <row r="29" spans="1:7" ht="30.75" customHeight="1" thickBot="1" x14ac:dyDescent="0.3">
      <c r="A29" s="11" t="s">
        <v>29</v>
      </c>
      <c r="B29" s="87" t="s">
        <v>30</v>
      </c>
      <c r="C29" s="87"/>
      <c r="D29" s="87"/>
      <c r="E29" s="88"/>
      <c r="F29" s="89" t="str">
        <f>IF(OR(E24="",E26="",E27="",E28=""),"",IF(AND(E24="OK",E26="OK",E27="OK",E28="OK"),"OK","NON"))</f>
        <v/>
      </c>
      <c r="G29" s="90"/>
    </row>
    <row r="30" spans="1:7" ht="30.75" customHeight="1" thickBot="1" x14ac:dyDescent="0.3">
      <c r="A30" s="10" t="s">
        <v>31</v>
      </c>
      <c r="B30" s="99" t="s">
        <v>32</v>
      </c>
      <c r="C30" s="99"/>
      <c r="D30" s="99"/>
      <c r="E30" s="100"/>
      <c r="F30" s="89" t="str">
        <f>IF(OR(E26="",E27="",E28=""),"",IF(AND(B97="OK",B98="OK",E27="OK",E28="OK"),"OK","NON"))</f>
        <v/>
      </c>
      <c r="G30" s="90"/>
    </row>
    <row r="31" spans="1:7" ht="30.75" customHeight="1" thickBot="1" x14ac:dyDescent="0.3">
      <c r="A31" s="11" t="s">
        <v>33</v>
      </c>
      <c r="B31" s="87" t="s">
        <v>34</v>
      </c>
      <c r="C31" s="87"/>
      <c r="D31" s="87"/>
      <c r="E31" s="88"/>
      <c r="F31" s="89" t="str">
        <f>IF(OR(E24="",E26="",E27="",E28=""),"",IF(AND(E24="OK",E26="OK",E27="OK",E28="OK"),"OK","NON"))</f>
        <v/>
      </c>
      <c r="G31" s="90"/>
    </row>
    <row r="65" spans="4:5" ht="395.45" customHeight="1" x14ac:dyDescent="0.25"/>
    <row r="76" spans="4:5" ht="15.75" thickBot="1" x14ac:dyDescent="0.3"/>
    <row r="77" spans="4:5" x14ac:dyDescent="0.25">
      <c r="D77" s="7" t="s">
        <v>35</v>
      </c>
      <c r="E77" s="12"/>
    </row>
    <row r="78" spans="4:5" x14ac:dyDescent="0.25">
      <c r="D78" s="8" t="s">
        <v>36</v>
      </c>
      <c r="E78" s="13"/>
    </row>
    <row r="79" spans="4:5" x14ac:dyDescent="0.25">
      <c r="D79" s="8">
        <v>0.08</v>
      </c>
      <c r="E79" s="13">
        <v>3</v>
      </c>
    </row>
    <row r="80" spans="4:5" x14ac:dyDescent="0.25">
      <c r="D80" s="8">
        <v>0.2</v>
      </c>
      <c r="E80" s="13">
        <v>10</v>
      </c>
    </row>
    <row r="81" spans="4:8" ht="15.75" thickBot="1" x14ac:dyDescent="0.3">
      <c r="D81" s="15">
        <v>0.21</v>
      </c>
      <c r="E81" s="16">
        <v>100</v>
      </c>
    </row>
    <row r="82" spans="4:8" x14ac:dyDescent="0.25">
      <c r="D82" s="17" t="s">
        <v>37</v>
      </c>
      <c r="E82" s="18"/>
    </row>
    <row r="83" spans="4:8" x14ac:dyDescent="0.25">
      <c r="D83" s="19">
        <v>0.08</v>
      </c>
      <c r="E83" s="20">
        <v>2</v>
      </c>
    </row>
    <row r="84" spans="4:8" x14ac:dyDescent="0.25">
      <c r="D84" s="19">
        <v>0.25</v>
      </c>
      <c r="E84" s="20">
        <v>10</v>
      </c>
    </row>
    <row r="85" spans="4:8" ht="15.75" thickBot="1" x14ac:dyDescent="0.3">
      <c r="D85" s="21">
        <v>0.26</v>
      </c>
      <c r="E85" s="22">
        <v>100</v>
      </c>
    </row>
    <row r="86" spans="4:8" x14ac:dyDescent="0.25">
      <c r="D86" s="7" t="s">
        <v>38</v>
      </c>
      <c r="E86" s="12"/>
    </row>
    <row r="87" spans="4:8" x14ac:dyDescent="0.25">
      <c r="D87" s="8">
        <v>0.49</v>
      </c>
      <c r="E87" s="13">
        <v>0</v>
      </c>
    </row>
    <row r="88" spans="4:8" x14ac:dyDescent="0.25">
      <c r="D88" s="8">
        <v>0.5</v>
      </c>
      <c r="E88" s="13">
        <v>10</v>
      </c>
    </row>
    <row r="89" spans="4:8" x14ac:dyDescent="0.25">
      <c r="D89" s="8">
        <v>2.5</v>
      </c>
      <c r="E89" s="13">
        <v>80</v>
      </c>
    </row>
    <row r="90" spans="4:8" ht="15.75" thickBot="1" x14ac:dyDescent="0.3">
      <c r="D90" s="9">
        <v>10</v>
      </c>
      <c r="E90" s="23">
        <v>81</v>
      </c>
    </row>
    <row r="91" spans="4:8" x14ac:dyDescent="0.25">
      <c r="D91" s="15" t="s">
        <v>39</v>
      </c>
      <c r="E91" s="16"/>
    </row>
    <row r="92" spans="4:8" x14ac:dyDescent="0.25">
      <c r="D92" s="15">
        <v>0.39</v>
      </c>
      <c r="E92" s="16">
        <v>0</v>
      </c>
    </row>
    <row r="93" spans="4:8" x14ac:dyDescent="0.25">
      <c r="D93" s="15">
        <v>0.4</v>
      </c>
      <c r="E93" s="16">
        <v>10</v>
      </c>
    </row>
    <row r="94" spans="4:8" x14ac:dyDescent="0.25">
      <c r="D94" s="15">
        <v>2.5</v>
      </c>
      <c r="E94" s="16">
        <v>85</v>
      </c>
    </row>
    <row r="95" spans="4:8" ht="15.75" thickBot="1" x14ac:dyDescent="0.3">
      <c r="D95" s="15">
        <v>10</v>
      </c>
      <c r="E95" s="16">
        <v>86</v>
      </c>
      <c r="G95" s="14" t="s">
        <v>40</v>
      </c>
      <c r="H95" s="14">
        <v>10</v>
      </c>
    </row>
    <row r="96" spans="4:8" x14ac:dyDescent="0.25">
      <c r="D96" s="7" t="s">
        <v>41</v>
      </c>
      <c r="E96" s="12"/>
      <c r="G96" s="14" t="s">
        <v>42</v>
      </c>
      <c r="H96" s="14">
        <v>60</v>
      </c>
    </row>
    <row r="97" spans="1:8" x14ac:dyDescent="0.25">
      <c r="A97" t="s">
        <v>50</v>
      </c>
      <c r="B97" t="str">
        <f>IF(OR(B24=0.25,AND(B24&gt;0.25,B24&lt;1),B24=1),"OK","Non")</f>
        <v>Non</v>
      </c>
      <c r="D97" s="8">
        <v>0.99</v>
      </c>
      <c r="E97" s="13">
        <v>0</v>
      </c>
      <c r="G97" s="14" t="s">
        <v>44</v>
      </c>
      <c r="H97" s="14">
        <v>2.5</v>
      </c>
    </row>
    <row r="98" spans="1:8" ht="15.75" x14ac:dyDescent="0.25">
      <c r="B98" s="52" t="str">
        <f>IF(B27="","",IF(B27&lt;3,"OK","Non conforme"))</f>
        <v>OK</v>
      </c>
      <c r="D98" s="8">
        <v>1</v>
      </c>
      <c r="E98" s="13">
        <v>10</v>
      </c>
      <c r="G98" s="14" t="s">
        <v>45</v>
      </c>
      <c r="H98" s="14">
        <f>100-B28</f>
        <v>100</v>
      </c>
    </row>
    <row r="99" spans="1:8" x14ac:dyDescent="0.25">
      <c r="D99" s="8">
        <v>2.5</v>
      </c>
      <c r="E99" s="13">
        <v>80</v>
      </c>
      <c r="G99" s="14" t="s">
        <v>46</v>
      </c>
      <c r="H99" s="14">
        <v>0.08</v>
      </c>
    </row>
    <row r="100" spans="1:8" ht="15.75" thickBot="1" x14ac:dyDescent="0.3">
      <c r="D100" s="9"/>
      <c r="E100" s="23"/>
    </row>
  </sheetData>
  <sheetProtection selectLockedCells="1"/>
  <mergeCells count="15">
    <mergeCell ref="B10:G10"/>
    <mergeCell ref="B31:E31"/>
    <mergeCell ref="F31:G31"/>
    <mergeCell ref="D12:E12"/>
    <mergeCell ref="F12:G12"/>
    <mergeCell ref="F27:G28"/>
    <mergeCell ref="B29:E29"/>
    <mergeCell ref="F29:G29"/>
    <mergeCell ref="B30:E30"/>
    <mergeCell ref="F30:G30"/>
    <mergeCell ref="A3:G3"/>
    <mergeCell ref="B6:G6"/>
    <mergeCell ref="B7:G7"/>
    <mergeCell ref="B8:G8"/>
    <mergeCell ref="B9:G9"/>
  </mergeCells>
  <pageMargins left="0.9055118110236221" right="0.70866141732283472" top="0.74803149606299213" bottom="0.74803149606299213" header="0.31496062992125984" footer="0.31496062992125984"/>
  <pageSetup scale="5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00"/>
  <sheetViews>
    <sheetView topLeftCell="A9" zoomScaleNormal="100" workbookViewId="0">
      <selection activeCell="B24" sqref="B24"/>
    </sheetView>
  </sheetViews>
  <sheetFormatPr defaultColWidth="11.42578125" defaultRowHeight="15" x14ac:dyDescent="0.25"/>
  <cols>
    <col min="1" max="1" width="38.7109375" customWidth="1"/>
    <col min="2" max="2" width="14" customWidth="1"/>
    <col min="3" max="3" width="9" customWidth="1"/>
    <col min="4" max="4" width="17.7109375" customWidth="1"/>
    <col min="5" max="5" width="17.140625" customWidth="1"/>
  </cols>
  <sheetData>
    <row r="1" spans="1:7" ht="74.25" customHeight="1" x14ac:dyDescent="0.25"/>
    <row r="2" spans="1:7" ht="15.75" thickBot="1" x14ac:dyDescent="0.3"/>
    <row r="3" spans="1:7" ht="34.9" customHeight="1" thickBot="1" x14ac:dyDescent="0.3">
      <c r="A3" s="103" t="s">
        <v>2</v>
      </c>
      <c r="B3" s="104"/>
      <c r="C3" s="104"/>
      <c r="D3" s="104"/>
      <c r="E3" s="104"/>
      <c r="F3" s="104"/>
      <c r="G3" s="105"/>
    </row>
    <row r="4" spans="1:7" ht="17.45" customHeight="1" x14ac:dyDescent="0.4">
      <c r="A4" t="s">
        <v>3</v>
      </c>
      <c r="B4" s="1"/>
    </row>
    <row r="5" spans="1:7" ht="17.45" customHeight="1" thickBot="1" x14ac:dyDescent="0.45">
      <c r="A5" s="4" t="s">
        <v>4</v>
      </c>
      <c r="B5" s="1"/>
    </row>
    <row r="6" spans="1:7" ht="17.45" customHeight="1" x14ac:dyDescent="0.3">
      <c r="A6" s="43" t="s">
        <v>5</v>
      </c>
      <c r="B6" s="145" t="s">
        <v>51</v>
      </c>
      <c r="C6" s="145"/>
      <c r="D6" s="145"/>
      <c r="E6" s="145"/>
      <c r="F6" s="145"/>
      <c r="G6" s="146"/>
    </row>
    <row r="7" spans="1:7" ht="17.45" customHeight="1" x14ac:dyDescent="0.3">
      <c r="A7" s="44" t="s">
        <v>6</v>
      </c>
      <c r="B7" s="147" t="s">
        <v>52</v>
      </c>
      <c r="C7" s="148"/>
      <c r="D7" s="148"/>
      <c r="E7" s="148"/>
      <c r="F7" s="148"/>
      <c r="G7" s="149"/>
    </row>
    <row r="8" spans="1:7" ht="17.45" customHeight="1" x14ac:dyDescent="0.3">
      <c r="A8" s="45" t="s">
        <v>7</v>
      </c>
      <c r="B8" s="150" t="s">
        <v>53</v>
      </c>
      <c r="C8" s="150"/>
      <c r="D8" s="150"/>
      <c r="E8" s="150"/>
      <c r="F8" s="150"/>
      <c r="G8" s="151"/>
    </row>
    <row r="9" spans="1:7" ht="17.45" customHeight="1" x14ac:dyDescent="0.3">
      <c r="A9" s="45" t="s">
        <v>8</v>
      </c>
      <c r="B9" s="152" t="s">
        <v>54</v>
      </c>
      <c r="C9" s="150"/>
      <c r="D9" s="150"/>
      <c r="E9" s="150"/>
      <c r="F9" s="150"/>
      <c r="G9" s="151"/>
    </row>
    <row r="10" spans="1:7" ht="17.45" customHeight="1" thickBot="1" x14ac:dyDescent="0.35">
      <c r="A10" s="46" t="s">
        <v>9</v>
      </c>
      <c r="B10" s="153" t="s">
        <v>55</v>
      </c>
      <c r="C10" s="153"/>
      <c r="D10" s="153"/>
      <c r="E10" s="153"/>
      <c r="F10" s="153"/>
      <c r="G10" s="154"/>
    </row>
    <row r="11" spans="1:7" ht="17.45" customHeight="1" thickBot="1" x14ac:dyDescent="0.3"/>
    <row r="12" spans="1:7" ht="21.75" thickBot="1" x14ac:dyDescent="0.4">
      <c r="A12" s="5" t="s">
        <v>10</v>
      </c>
      <c r="B12" s="6" t="s">
        <v>1</v>
      </c>
      <c r="D12" s="91" t="s">
        <v>11</v>
      </c>
      <c r="E12" s="92"/>
      <c r="F12" s="93">
        <f ca="1">TODAY()</f>
        <v>45940</v>
      </c>
      <c r="G12" s="94"/>
    </row>
    <row r="13" spans="1:7" x14ac:dyDescent="0.25">
      <c r="A13" s="7">
        <v>0.08</v>
      </c>
      <c r="B13" s="33">
        <v>1.1000000000000001</v>
      </c>
    </row>
    <row r="14" spans="1:7" x14ac:dyDescent="0.25">
      <c r="A14" s="8">
        <v>0.16</v>
      </c>
      <c r="B14" s="34">
        <v>3</v>
      </c>
    </row>
    <row r="15" spans="1:7" x14ac:dyDescent="0.25">
      <c r="A15" s="8">
        <v>0.2</v>
      </c>
      <c r="B15" s="34">
        <v>4</v>
      </c>
    </row>
    <row r="16" spans="1:7" x14ac:dyDescent="0.25">
      <c r="A16" s="8">
        <v>0.315</v>
      </c>
      <c r="B16" s="34">
        <v>11</v>
      </c>
    </row>
    <row r="17" spans="1:7" x14ac:dyDescent="0.25">
      <c r="A17" s="8">
        <v>0.63</v>
      </c>
      <c r="B17" s="34">
        <v>42</v>
      </c>
    </row>
    <row r="18" spans="1:7" x14ac:dyDescent="0.25">
      <c r="A18" s="8">
        <v>1.25</v>
      </c>
      <c r="B18" s="34">
        <v>77</v>
      </c>
    </row>
    <row r="19" spans="1:7" x14ac:dyDescent="0.25">
      <c r="A19" s="8">
        <v>2.5</v>
      </c>
      <c r="B19" s="34">
        <v>94</v>
      </c>
    </row>
    <row r="20" spans="1:7" x14ac:dyDescent="0.25">
      <c r="A20" s="8">
        <v>5</v>
      </c>
      <c r="B20" s="34">
        <v>99</v>
      </c>
    </row>
    <row r="21" spans="1:7" ht="15.75" thickBot="1" x14ac:dyDescent="0.3">
      <c r="A21" s="9">
        <v>10</v>
      </c>
      <c r="B21" s="35">
        <v>100</v>
      </c>
    </row>
    <row r="22" spans="1:7" ht="15.75" thickBot="1" x14ac:dyDescent="0.3"/>
    <row r="23" spans="1:7" ht="21.75" thickBot="1" x14ac:dyDescent="0.4">
      <c r="A23" s="26" t="s">
        <v>47</v>
      </c>
      <c r="B23" s="24" t="s">
        <v>13</v>
      </c>
      <c r="C23" s="24" t="s">
        <v>14</v>
      </c>
      <c r="D23" s="24" t="s">
        <v>15</v>
      </c>
      <c r="E23" s="27" t="s">
        <v>16</v>
      </c>
    </row>
    <row r="24" spans="1:7" ht="15.75" x14ac:dyDescent="0.25">
      <c r="A24" s="43" t="s">
        <v>17</v>
      </c>
      <c r="B24" s="36">
        <v>0.30499999999999999</v>
      </c>
      <c r="C24" s="47" t="s">
        <v>18</v>
      </c>
      <c r="D24" s="42" t="s">
        <v>19</v>
      </c>
      <c r="E24" s="48" t="str">
        <f>IF(B24="","Saisir des valeurs",IF(OR(B24=0.2,AND(B24&gt;0.2,B24&lt;1),B24=1),"OK","Non conforme"))</f>
        <v>OK</v>
      </c>
    </row>
    <row r="25" spans="1:7" ht="15.75" x14ac:dyDescent="0.25">
      <c r="A25" s="45" t="s">
        <v>20</v>
      </c>
      <c r="B25" s="37">
        <v>0.88</v>
      </c>
      <c r="C25" s="49" t="s">
        <v>18</v>
      </c>
      <c r="D25" s="40"/>
      <c r="E25" s="50" t="str">
        <f>IF(B25="","Saisir des valeurs","")</f>
        <v/>
      </c>
    </row>
    <row r="26" spans="1:7" ht="15.75" customHeight="1" thickBot="1" x14ac:dyDescent="0.3">
      <c r="A26" s="45" t="s">
        <v>21</v>
      </c>
      <c r="B26" s="32">
        <f>IF(OR(B24="",B25=""),"",B25/B24)</f>
        <v>2.8852459016393444</v>
      </c>
      <c r="C26" s="49"/>
      <c r="D26" s="51" t="s">
        <v>22</v>
      </c>
      <c r="E26" s="52" t="str">
        <f>IF(B26="","",IF(OR(B26=4.5,B26&lt;4.5),"OK","Non conforme"))</f>
        <v>OK</v>
      </c>
    </row>
    <row r="27" spans="1:7" ht="30.75" customHeight="1" x14ac:dyDescent="0.25">
      <c r="A27" s="30" t="s">
        <v>23</v>
      </c>
      <c r="B27" s="32">
        <f>IF(B13="","",B13)</f>
        <v>1.1000000000000001</v>
      </c>
      <c r="C27" s="49" t="s">
        <v>24</v>
      </c>
      <c r="D27" s="40" t="s">
        <v>48</v>
      </c>
      <c r="E27" s="52" t="str">
        <f>IF(B27="","",IF(B27&lt;3,"OK","Non conforme"))</f>
        <v>OK</v>
      </c>
      <c r="F27" s="95" t="s">
        <v>26</v>
      </c>
      <c r="G27" s="96"/>
    </row>
    <row r="28" spans="1:7" ht="30.75" customHeight="1" thickBot="1" x14ac:dyDescent="0.3">
      <c r="A28" s="31" t="s">
        <v>27</v>
      </c>
      <c r="B28" s="38">
        <v>6</v>
      </c>
      <c r="C28" s="53" t="s">
        <v>24</v>
      </c>
      <c r="D28" s="41" t="s">
        <v>49</v>
      </c>
      <c r="E28" s="54" t="str">
        <f>IF(B28="","",IF(B28&lt;20,"OK","Non conforme"))</f>
        <v>OK</v>
      </c>
      <c r="F28" s="97"/>
      <c r="G28" s="98"/>
    </row>
    <row r="29" spans="1:7" ht="30.75" customHeight="1" thickBot="1" x14ac:dyDescent="0.3">
      <c r="A29" s="11" t="s">
        <v>29</v>
      </c>
      <c r="B29" s="87" t="s">
        <v>30</v>
      </c>
      <c r="C29" s="87"/>
      <c r="D29" s="87"/>
      <c r="E29" s="88"/>
      <c r="F29" s="89" t="str">
        <f>IF(OR(E24="",E26="",E27="",E28=""),"",IF(AND(E24="OK",E26="OK",E27="OK",E28="OK"),"OK","NON"))</f>
        <v>OK</v>
      </c>
      <c r="G29" s="90"/>
    </row>
    <row r="30" spans="1:7" ht="30.75" customHeight="1" thickBot="1" x14ac:dyDescent="0.3">
      <c r="A30" s="10" t="s">
        <v>31</v>
      </c>
      <c r="B30" s="99" t="s">
        <v>32</v>
      </c>
      <c r="C30" s="99"/>
      <c r="D30" s="99"/>
      <c r="E30" s="100"/>
      <c r="F30" s="89" t="str">
        <f>IF(OR(E26="",E27="",E28=""),"",IF(AND(B97="OK",B98="OK",E27="OK",E28="OK"),"OK","NON"))</f>
        <v>OK</v>
      </c>
      <c r="G30" s="90"/>
    </row>
    <row r="31" spans="1:7" ht="30.75" customHeight="1" thickBot="1" x14ac:dyDescent="0.3">
      <c r="A31" s="11" t="s">
        <v>33</v>
      </c>
      <c r="B31" s="87" t="s">
        <v>34</v>
      </c>
      <c r="C31" s="87"/>
      <c r="D31" s="87"/>
      <c r="E31" s="88"/>
      <c r="F31" s="89" t="str">
        <f>IF(OR(E24="",E26="",E27="",E28=""),"",IF(AND(E24="OK",E26="OK",E27="OK",E28="OK"),"OK","NON"))</f>
        <v>OK</v>
      </c>
      <c r="G31" s="90"/>
    </row>
    <row r="65" spans="4:5" ht="395.45" customHeight="1" x14ac:dyDescent="0.25"/>
    <row r="76" spans="4:5" ht="15.75" thickBot="1" x14ac:dyDescent="0.3"/>
    <row r="77" spans="4:5" x14ac:dyDescent="0.25">
      <c r="D77" s="7" t="s">
        <v>35</v>
      </c>
      <c r="E77" s="12"/>
    </row>
    <row r="78" spans="4:5" x14ac:dyDescent="0.25">
      <c r="D78" s="8" t="s">
        <v>36</v>
      </c>
      <c r="E78" s="13"/>
    </row>
    <row r="79" spans="4:5" x14ac:dyDescent="0.25">
      <c r="D79" s="8">
        <v>0.08</v>
      </c>
      <c r="E79" s="13">
        <v>3</v>
      </c>
    </row>
    <row r="80" spans="4:5" x14ac:dyDescent="0.25">
      <c r="D80" s="8">
        <v>0.2</v>
      </c>
      <c r="E80" s="13">
        <v>10</v>
      </c>
    </row>
    <row r="81" spans="4:8" ht="15.75" thickBot="1" x14ac:dyDescent="0.3">
      <c r="D81" s="15">
        <v>0.21</v>
      </c>
      <c r="E81" s="16">
        <v>100</v>
      </c>
    </row>
    <row r="82" spans="4:8" x14ac:dyDescent="0.25">
      <c r="D82" s="17" t="s">
        <v>37</v>
      </c>
      <c r="E82" s="18"/>
    </row>
    <row r="83" spans="4:8" x14ac:dyDescent="0.25">
      <c r="D83" s="19">
        <v>0.08</v>
      </c>
      <c r="E83" s="20">
        <v>2</v>
      </c>
    </row>
    <row r="84" spans="4:8" x14ac:dyDescent="0.25">
      <c r="D84" s="19">
        <v>0.25</v>
      </c>
      <c r="E84" s="20">
        <v>10</v>
      </c>
    </row>
    <row r="85" spans="4:8" ht="15.75" thickBot="1" x14ac:dyDescent="0.3">
      <c r="D85" s="21">
        <v>0.26</v>
      </c>
      <c r="E85" s="22">
        <v>100</v>
      </c>
    </row>
    <row r="86" spans="4:8" x14ac:dyDescent="0.25">
      <c r="D86" s="7" t="s">
        <v>38</v>
      </c>
      <c r="E86" s="12"/>
    </row>
    <row r="87" spans="4:8" x14ac:dyDescent="0.25">
      <c r="D87" s="8">
        <v>0.49</v>
      </c>
      <c r="E87" s="13">
        <v>0</v>
      </c>
    </row>
    <row r="88" spans="4:8" x14ac:dyDescent="0.25">
      <c r="D88" s="8">
        <v>0.5</v>
      </c>
      <c r="E88" s="13">
        <v>10</v>
      </c>
    </row>
    <row r="89" spans="4:8" x14ac:dyDescent="0.25">
      <c r="D89" s="8">
        <v>2.5</v>
      </c>
      <c r="E89" s="13">
        <v>80</v>
      </c>
    </row>
    <row r="90" spans="4:8" ht="15.75" thickBot="1" x14ac:dyDescent="0.3">
      <c r="D90" s="9">
        <v>10</v>
      </c>
      <c r="E90" s="23">
        <v>81</v>
      </c>
    </row>
    <row r="91" spans="4:8" x14ac:dyDescent="0.25">
      <c r="D91" s="15" t="s">
        <v>39</v>
      </c>
      <c r="E91" s="16"/>
    </row>
    <row r="92" spans="4:8" x14ac:dyDescent="0.25">
      <c r="D92" s="15">
        <v>0.39</v>
      </c>
      <c r="E92" s="16">
        <v>0</v>
      </c>
    </row>
    <row r="93" spans="4:8" x14ac:dyDescent="0.25">
      <c r="D93" s="15">
        <v>0.4</v>
      </c>
      <c r="E93" s="16">
        <v>10</v>
      </c>
    </row>
    <row r="94" spans="4:8" x14ac:dyDescent="0.25">
      <c r="D94" s="15">
        <v>2.5</v>
      </c>
      <c r="E94" s="16">
        <v>85</v>
      </c>
    </row>
    <row r="95" spans="4:8" ht="15.75" thickBot="1" x14ac:dyDescent="0.3">
      <c r="D95" s="15">
        <v>10</v>
      </c>
      <c r="E95" s="16">
        <v>86</v>
      </c>
      <c r="G95" s="14" t="s">
        <v>40</v>
      </c>
      <c r="H95" s="14">
        <v>10</v>
      </c>
    </row>
    <row r="96" spans="4:8" x14ac:dyDescent="0.25">
      <c r="D96" s="7" t="s">
        <v>41</v>
      </c>
      <c r="E96" s="12"/>
      <c r="G96" s="14" t="s">
        <v>42</v>
      </c>
      <c r="H96" s="14">
        <v>60</v>
      </c>
    </row>
    <row r="97" spans="1:8" x14ac:dyDescent="0.25">
      <c r="A97" t="s">
        <v>43</v>
      </c>
      <c r="B97" t="str">
        <f>IF(OR(B24=0.25,AND(B24&gt;0.25,B24&lt;1),B24=1),"OK","Non")</f>
        <v>OK</v>
      </c>
      <c r="D97" s="8">
        <v>0.99</v>
      </c>
      <c r="E97" s="13">
        <v>0</v>
      </c>
      <c r="G97" s="14" t="s">
        <v>44</v>
      </c>
      <c r="H97" s="14">
        <v>2.5</v>
      </c>
    </row>
    <row r="98" spans="1:8" x14ac:dyDescent="0.25">
      <c r="B98" t="str">
        <f>IF(B27="","",IF(B27&lt;3,"OK","Non conforme"))</f>
        <v>OK</v>
      </c>
      <c r="D98" s="8">
        <v>1</v>
      </c>
      <c r="E98" s="13">
        <v>10</v>
      </c>
      <c r="G98" s="14" t="s">
        <v>45</v>
      </c>
      <c r="H98" s="14">
        <f>100-B28</f>
        <v>94</v>
      </c>
    </row>
    <row r="99" spans="1:8" x14ac:dyDescent="0.25">
      <c r="D99" s="8">
        <v>2.5</v>
      </c>
      <c r="E99" s="13">
        <v>80</v>
      </c>
      <c r="G99" s="14" t="s">
        <v>46</v>
      </c>
      <c r="H99" s="14">
        <v>0.08</v>
      </c>
    </row>
    <row r="100" spans="1:8" ht="15.75" thickBot="1" x14ac:dyDescent="0.3">
      <c r="D100" s="9"/>
      <c r="E100" s="23"/>
    </row>
  </sheetData>
  <sheetProtection selectLockedCells="1"/>
  <mergeCells count="15">
    <mergeCell ref="B10:G10"/>
    <mergeCell ref="B31:E31"/>
    <mergeCell ref="F31:G31"/>
    <mergeCell ref="D12:E12"/>
    <mergeCell ref="F12:G12"/>
    <mergeCell ref="F27:G28"/>
    <mergeCell ref="B29:E29"/>
    <mergeCell ref="F29:G29"/>
    <mergeCell ref="B30:E30"/>
    <mergeCell ref="F30:G30"/>
    <mergeCell ref="A3:G3"/>
    <mergeCell ref="B6:G6"/>
    <mergeCell ref="B7:G7"/>
    <mergeCell ref="B8:G8"/>
    <mergeCell ref="B9:G9"/>
  </mergeCells>
  <pageMargins left="0.9055118110236221" right="0.70866141732283472" top="0.74803149606299213" bottom="0.74803149606299213" header="0.31496062992125984" footer="0.31496062992125984"/>
  <pageSetup scale="5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EDA5E-C5C2-4FFD-8E7F-200F8C66228E}">
  <sheetPr>
    <pageSetUpPr fitToPage="1"/>
  </sheetPr>
  <dimension ref="A1:H101"/>
  <sheetViews>
    <sheetView topLeftCell="A10" zoomScale="55" zoomScaleNormal="55" workbookViewId="0">
      <selection activeCell="B24" sqref="B24"/>
    </sheetView>
  </sheetViews>
  <sheetFormatPr defaultColWidth="11.42578125" defaultRowHeight="15" x14ac:dyDescent="0.25"/>
  <cols>
    <col min="1" max="1" width="38.7109375" customWidth="1"/>
    <col min="2" max="2" width="14" customWidth="1"/>
    <col min="3" max="3" width="9" customWidth="1"/>
    <col min="4" max="4" width="17.7109375" customWidth="1"/>
    <col min="5" max="5" width="17.140625" customWidth="1"/>
  </cols>
  <sheetData>
    <row r="1" spans="1:7" ht="74.25" customHeight="1" x14ac:dyDescent="0.25"/>
    <row r="2" spans="1:7" ht="15.75" thickBot="1" x14ac:dyDescent="0.3"/>
    <row r="3" spans="1:7" ht="34.9" customHeight="1" thickBot="1" x14ac:dyDescent="0.3">
      <c r="A3" s="103" t="s">
        <v>2</v>
      </c>
      <c r="B3" s="104"/>
      <c r="C3" s="104"/>
      <c r="D3" s="104"/>
      <c r="E3" s="104"/>
      <c r="F3" s="104"/>
      <c r="G3" s="105"/>
    </row>
    <row r="4" spans="1:7" ht="17.45" customHeight="1" x14ac:dyDescent="0.4">
      <c r="A4" t="s">
        <v>3</v>
      </c>
      <c r="B4" s="1"/>
    </row>
    <row r="5" spans="1:7" ht="17.45" customHeight="1" thickBot="1" x14ac:dyDescent="0.45">
      <c r="A5" s="4" t="s">
        <v>4</v>
      </c>
      <c r="B5" s="1"/>
    </row>
    <row r="6" spans="1:7" ht="17.45" customHeight="1" x14ac:dyDescent="0.3">
      <c r="A6" s="43" t="s">
        <v>5</v>
      </c>
      <c r="B6" s="106"/>
      <c r="C6" s="106"/>
      <c r="D6" s="106"/>
      <c r="E6" s="106"/>
      <c r="F6" s="106"/>
      <c r="G6" s="107"/>
    </row>
    <row r="7" spans="1:7" ht="17.45" customHeight="1" x14ac:dyDescent="0.3">
      <c r="A7" s="44" t="s">
        <v>6</v>
      </c>
      <c r="B7" s="108"/>
      <c r="C7" s="109"/>
      <c r="D7" s="109"/>
      <c r="E7" s="109"/>
      <c r="F7" s="109"/>
      <c r="G7" s="110"/>
    </row>
    <row r="8" spans="1:7" ht="17.45" customHeight="1" x14ac:dyDescent="0.3">
      <c r="A8" s="45" t="s">
        <v>7</v>
      </c>
      <c r="B8" s="111"/>
      <c r="C8" s="111"/>
      <c r="D8" s="111"/>
      <c r="E8" s="111"/>
      <c r="F8" s="111"/>
      <c r="G8" s="112"/>
    </row>
    <row r="9" spans="1:7" ht="17.45" customHeight="1" x14ac:dyDescent="0.3">
      <c r="A9" s="45" t="s">
        <v>8</v>
      </c>
      <c r="B9" s="113"/>
      <c r="C9" s="111"/>
      <c r="D9" s="111"/>
      <c r="E9" s="111"/>
      <c r="F9" s="111"/>
      <c r="G9" s="112"/>
    </row>
    <row r="10" spans="1:7" ht="17.45" customHeight="1" thickBot="1" x14ac:dyDescent="0.35">
      <c r="A10" s="46" t="s">
        <v>9</v>
      </c>
      <c r="B10" s="101"/>
      <c r="C10" s="101"/>
      <c r="D10" s="101"/>
      <c r="E10" s="101"/>
      <c r="F10" s="101"/>
      <c r="G10" s="102"/>
    </row>
    <row r="11" spans="1:7" ht="17.45" customHeight="1" thickBot="1" x14ac:dyDescent="0.3"/>
    <row r="12" spans="1:7" ht="21.75" thickBot="1" x14ac:dyDescent="0.4">
      <c r="A12" s="5" t="s">
        <v>10</v>
      </c>
      <c r="B12" s="6" t="s">
        <v>1</v>
      </c>
      <c r="D12" s="91" t="s">
        <v>11</v>
      </c>
      <c r="E12" s="92"/>
      <c r="F12" s="93">
        <f ca="1">TODAY()</f>
        <v>45940</v>
      </c>
      <c r="G12" s="94"/>
    </row>
    <row r="13" spans="1:7" x14ac:dyDescent="0.25">
      <c r="A13" s="7">
        <v>7.4999999999999997E-2</v>
      </c>
      <c r="B13" s="39">
        <v>4.5999999999999996</v>
      </c>
    </row>
    <row r="14" spans="1:7" x14ac:dyDescent="0.25">
      <c r="A14" s="8">
        <v>0.15</v>
      </c>
      <c r="B14" s="2">
        <v>6</v>
      </c>
    </row>
    <row r="15" spans="1:7" x14ac:dyDescent="0.25">
      <c r="A15" s="8">
        <v>0.3</v>
      </c>
      <c r="B15" s="2">
        <v>14.8</v>
      </c>
    </row>
    <row r="16" spans="1:7" x14ac:dyDescent="0.25">
      <c r="A16" s="8">
        <v>0.6</v>
      </c>
      <c r="B16" s="2">
        <v>44.1</v>
      </c>
    </row>
    <row r="17" spans="1:7" x14ac:dyDescent="0.25">
      <c r="A17" s="8">
        <v>1.18</v>
      </c>
      <c r="B17" s="2">
        <v>71.099999999999994</v>
      </c>
    </row>
    <row r="18" spans="1:7" x14ac:dyDescent="0.25">
      <c r="A18" s="8">
        <v>2.36</v>
      </c>
      <c r="B18" s="2">
        <v>84.4</v>
      </c>
    </row>
    <row r="19" spans="1:7" x14ac:dyDescent="0.25">
      <c r="A19" s="8">
        <v>4.75</v>
      </c>
      <c r="B19" s="2">
        <v>90.6</v>
      </c>
    </row>
    <row r="20" spans="1:7" x14ac:dyDescent="0.25">
      <c r="A20" s="15">
        <v>6.3</v>
      </c>
      <c r="B20" s="55">
        <v>92.4</v>
      </c>
    </row>
    <row r="21" spans="1:7" x14ac:dyDescent="0.25">
      <c r="A21" s="15">
        <v>9.5</v>
      </c>
      <c r="B21" s="55">
        <v>95.1</v>
      </c>
    </row>
    <row r="22" spans="1:7" ht="15.75" thickBot="1" x14ac:dyDescent="0.3">
      <c r="A22" s="9">
        <v>12.5</v>
      </c>
      <c r="B22" s="3">
        <v>100</v>
      </c>
    </row>
    <row r="23" spans="1:7" ht="15.75" thickBot="1" x14ac:dyDescent="0.3"/>
    <row r="24" spans="1:7" ht="21.75" thickBot="1" x14ac:dyDescent="0.4">
      <c r="A24" s="26" t="s">
        <v>12</v>
      </c>
      <c r="B24" s="24" t="s">
        <v>13</v>
      </c>
      <c r="C24" s="24" t="s">
        <v>14</v>
      </c>
      <c r="D24" s="24" t="s">
        <v>15</v>
      </c>
      <c r="E24" s="27" t="s">
        <v>16</v>
      </c>
    </row>
    <row r="25" spans="1:7" ht="15.75" x14ac:dyDescent="0.25">
      <c r="A25" s="43" t="s">
        <v>17</v>
      </c>
      <c r="B25" s="28">
        <v>0.24</v>
      </c>
      <c r="C25" s="47" t="s">
        <v>18</v>
      </c>
      <c r="D25" s="42" t="s">
        <v>19</v>
      </c>
      <c r="E25" s="48" t="str">
        <f>IF(B25="","Saisir des valeurs",IF(OR(B25=0.2,AND(B25&gt;0.2,B25&lt;1),B25=1),"OK","Non conforme"))</f>
        <v>OK</v>
      </c>
    </row>
    <row r="26" spans="1:7" ht="15.75" x14ac:dyDescent="0.25">
      <c r="A26" s="45" t="s">
        <v>20</v>
      </c>
      <c r="B26" s="25">
        <v>0.87</v>
      </c>
      <c r="C26" s="49" t="s">
        <v>18</v>
      </c>
      <c r="D26" s="40"/>
      <c r="E26" s="50" t="str">
        <f>IF(B26="","Saisir des valeurs","")</f>
        <v/>
      </c>
    </row>
    <row r="27" spans="1:7" ht="15.75" customHeight="1" thickBot="1" x14ac:dyDescent="0.3">
      <c r="A27" s="45" t="s">
        <v>21</v>
      </c>
      <c r="B27" s="32">
        <f>IF(OR(B25="",B26=""),"",B26/B25)</f>
        <v>3.625</v>
      </c>
      <c r="C27" s="49"/>
      <c r="D27" s="51" t="s">
        <v>22</v>
      </c>
      <c r="E27" s="52" t="str">
        <f>IF(B27="","",IF(OR(B27=4.5,B27&lt;4.5),"OK","Non conforme"))</f>
        <v>OK</v>
      </c>
    </row>
    <row r="28" spans="1:7" ht="30.75" customHeight="1" x14ac:dyDescent="0.25">
      <c r="A28" s="30" t="s">
        <v>23</v>
      </c>
      <c r="B28" s="32">
        <f>IF(B13="","",B13)</f>
        <v>4.5999999999999996</v>
      </c>
      <c r="C28" s="49" t="s">
        <v>24</v>
      </c>
      <c r="D28" s="40" t="s">
        <v>25</v>
      </c>
      <c r="E28" s="52" t="str">
        <f>IF(B28="","",IF(OR(B28=3,B28&lt;3),"OK","Non conforme"))</f>
        <v>Non conforme</v>
      </c>
      <c r="F28" s="95" t="s">
        <v>26</v>
      </c>
      <c r="G28" s="96"/>
    </row>
    <row r="29" spans="1:7" ht="30.75" customHeight="1" thickBot="1" x14ac:dyDescent="0.3">
      <c r="A29" s="31" t="s">
        <v>27</v>
      </c>
      <c r="B29" s="29">
        <v>15</v>
      </c>
      <c r="C29" s="53" t="s">
        <v>24</v>
      </c>
      <c r="D29" s="41" t="s">
        <v>28</v>
      </c>
      <c r="E29" s="54" t="str">
        <f>IF(B29="","",IF(OR(B29&lt;20,B29=20),"OK","Non conforme"))</f>
        <v>OK</v>
      </c>
      <c r="F29" s="97"/>
      <c r="G29" s="98"/>
    </row>
    <row r="30" spans="1:7" ht="30.75" customHeight="1" thickBot="1" x14ac:dyDescent="0.3">
      <c r="A30" s="11" t="s">
        <v>29</v>
      </c>
      <c r="B30" s="87" t="s">
        <v>30</v>
      </c>
      <c r="C30" s="87"/>
      <c r="D30" s="87"/>
      <c r="E30" s="88"/>
      <c r="F30" s="89" t="str">
        <f>IF(OR(E25="",E27="",E28="",E29=""),"",IF(AND(E25="OK",E27="OK",E28="OK",E29="OK"),"OK","NON"))</f>
        <v>NON</v>
      </c>
      <c r="G30" s="90"/>
    </row>
    <row r="31" spans="1:7" ht="30.75" customHeight="1" thickBot="1" x14ac:dyDescent="0.3">
      <c r="A31" s="10" t="s">
        <v>31</v>
      </c>
      <c r="B31" s="99" t="s">
        <v>32</v>
      </c>
      <c r="C31" s="99"/>
      <c r="D31" s="99"/>
      <c r="E31" s="100"/>
      <c r="F31" s="89" t="str">
        <f>IF(OR(E27="",E28="",E29=""),"",IF(AND(B98="OK",B99="OK",E28="OK",E29="OK"),"OK","NON"))</f>
        <v>NON</v>
      </c>
      <c r="G31" s="90"/>
    </row>
    <row r="32" spans="1:7" ht="30.75" customHeight="1" thickBot="1" x14ac:dyDescent="0.3">
      <c r="A32" s="11" t="s">
        <v>33</v>
      </c>
      <c r="B32" s="87" t="s">
        <v>34</v>
      </c>
      <c r="C32" s="87"/>
      <c r="D32" s="87"/>
      <c r="E32" s="88"/>
      <c r="F32" s="89" t="str">
        <f>IF(OR(E25="",E27="",E28="",E29=""),"",IF(AND(E25="OK",E27="OK",E28="OK",E29="OK"),"OK","NON"))</f>
        <v>NON</v>
      </c>
      <c r="G32" s="90"/>
    </row>
    <row r="66" spans="4:5" ht="395.45" customHeight="1" x14ac:dyDescent="0.25"/>
    <row r="77" spans="4:5" ht="15.75" thickBot="1" x14ac:dyDescent="0.3"/>
    <row r="78" spans="4:5" x14ac:dyDescent="0.25">
      <c r="D78" s="7" t="s">
        <v>35</v>
      </c>
      <c r="E78" s="12"/>
    </row>
    <row r="79" spans="4:5" x14ac:dyDescent="0.25">
      <c r="D79" s="8" t="s">
        <v>36</v>
      </c>
      <c r="E79" s="13"/>
    </row>
    <row r="80" spans="4:5" x14ac:dyDescent="0.25">
      <c r="D80" s="8">
        <v>0.08</v>
      </c>
      <c r="E80" s="13">
        <v>3</v>
      </c>
    </row>
    <row r="81" spans="4:8" x14ac:dyDescent="0.25">
      <c r="D81" s="8">
        <v>0.2</v>
      </c>
      <c r="E81" s="13">
        <v>10</v>
      </c>
    </row>
    <row r="82" spans="4:8" ht="15.75" thickBot="1" x14ac:dyDescent="0.3">
      <c r="D82" s="15">
        <v>0.21</v>
      </c>
      <c r="E82" s="16">
        <v>100</v>
      </c>
    </row>
    <row r="83" spans="4:8" x14ac:dyDescent="0.25">
      <c r="D83" s="17" t="s">
        <v>37</v>
      </c>
      <c r="E83" s="18"/>
    </row>
    <row r="84" spans="4:8" x14ac:dyDescent="0.25">
      <c r="D84" s="19">
        <v>0.08</v>
      </c>
      <c r="E84" s="20">
        <v>2</v>
      </c>
    </row>
    <row r="85" spans="4:8" x14ac:dyDescent="0.25">
      <c r="D85" s="19">
        <v>0.25</v>
      </c>
      <c r="E85" s="20">
        <v>10</v>
      </c>
    </row>
    <row r="86" spans="4:8" ht="15.75" thickBot="1" x14ac:dyDescent="0.3">
      <c r="D86" s="21">
        <v>0.26</v>
      </c>
      <c r="E86" s="22">
        <v>100</v>
      </c>
    </row>
    <row r="87" spans="4:8" x14ac:dyDescent="0.25">
      <c r="D87" s="7" t="s">
        <v>38</v>
      </c>
      <c r="E87" s="12"/>
    </row>
    <row r="88" spans="4:8" x14ac:dyDescent="0.25">
      <c r="D88" s="8">
        <v>0.49</v>
      </c>
      <c r="E88" s="13">
        <v>0</v>
      </c>
    </row>
    <row r="89" spans="4:8" x14ac:dyDescent="0.25">
      <c r="D89" s="8">
        <v>0.5</v>
      </c>
      <c r="E89" s="13">
        <v>10</v>
      </c>
    </row>
    <row r="90" spans="4:8" x14ac:dyDescent="0.25">
      <c r="D90" s="8">
        <v>2.5</v>
      </c>
      <c r="E90" s="13">
        <v>80</v>
      </c>
    </row>
    <row r="91" spans="4:8" ht="15.75" thickBot="1" x14ac:dyDescent="0.3">
      <c r="D91" s="9">
        <v>10</v>
      </c>
      <c r="E91" s="23">
        <v>81</v>
      </c>
    </row>
    <row r="92" spans="4:8" x14ac:dyDescent="0.25">
      <c r="D92" s="15" t="s">
        <v>39</v>
      </c>
      <c r="E92" s="16"/>
    </row>
    <row r="93" spans="4:8" x14ac:dyDescent="0.25">
      <c r="D93" s="15">
        <v>0.39</v>
      </c>
      <c r="E93" s="16">
        <v>0</v>
      </c>
    </row>
    <row r="94" spans="4:8" x14ac:dyDescent="0.25">
      <c r="D94" s="15">
        <v>0.4</v>
      </c>
      <c r="E94" s="16">
        <v>10</v>
      </c>
    </row>
    <row r="95" spans="4:8" x14ac:dyDescent="0.25">
      <c r="D95" s="15">
        <v>2.5</v>
      </c>
      <c r="E95" s="16">
        <v>85</v>
      </c>
    </row>
    <row r="96" spans="4:8" ht="15.75" thickBot="1" x14ac:dyDescent="0.3">
      <c r="D96" s="15">
        <v>10</v>
      </c>
      <c r="E96" s="16">
        <v>86</v>
      </c>
      <c r="G96" s="14" t="s">
        <v>40</v>
      </c>
      <c r="H96" s="14">
        <v>10</v>
      </c>
    </row>
    <row r="97" spans="1:8" x14ac:dyDescent="0.25">
      <c r="D97" s="7" t="s">
        <v>41</v>
      </c>
      <c r="E97" s="12"/>
      <c r="G97" s="14" t="s">
        <v>42</v>
      </c>
      <c r="H97" s="14">
        <v>60</v>
      </c>
    </row>
    <row r="98" spans="1:8" x14ac:dyDescent="0.25">
      <c r="A98" t="s">
        <v>43</v>
      </c>
      <c r="B98" t="str">
        <f>IF(OR(B25=0.25,AND(B25&gt;0.25,B25&lt;1),B25=1),"OK","Non")</f>
        <v>Non</v>
      </c>
      <c r="D98" s="8">
        <v>0.99</v>
      </c>
      <c r="E98" s="13">
        <v>0</v>
      </c>
      <c r="G98" s="14" t="s">
        <v>44</v>
      </c>
      <c r="H98" s="14">
        <v>2.5</v>
      </c>
    </row>
    <row r="99" spans="1:8" ht="15.75" x14ac:dyDescent="0.25">
      <c r="B99" s="52" t="str">
        <f>IF(B28="","",IF(OR(B28&lt;3),"OK","Non conforme"))</f>
        <v>Non conforme</v>
      </c>
      <c r="D99" s="8">
        <v>1</v>
      </c>
      <c r="E99" s="13">
        <v>10</v>
      </c>
      <c r="G99" s="14" t="s">
        <v>45</v>
      </c>
      <c r="H99" s="14">
        <f>100-B29</f>
        <v>85</v>
      </c>
    </row>
    <row r="100" spans="1:8" x14ac:dyDescent="0.25">
      <c r="D100" s="8">
        <v>2.5</v>
      </c>
      <c r="E100" s="13">
        <v>80</v>
      </c>
      <c r="G100" s="14" t="s">
        <v>46</v>
      </c>
      <c r="H100" s="14">
        <v>0.08</v>
      </c>
    </row>
    <row r="101" spans="1:8" ht="15.75" thickBot="1" x14ac:dyDescent="0.3">
      <c r="D101" s="9"/>
      <c r="E101" s="23"/>
    </row>
  </sheetData>
  <sheetProtection selectLockedCells="1"/>
  <mergeCells count="15">
    <mergeCell ref="B32:E32"/>
    <mergeCell ref="F32:G32"/>
    <mergeCell ref="D12:E12"/>
    <mergeCell ref="F12:G12"/>
    <mergeCell ref="F28:G29"/>
    <mergeCell ref="B30:E30"/>
    <mergeCell ref="F30:G30"/>
    <mergeCell ref="B31:E31"/>
    <mergeCell ref="F31:G31"/>
    <mergeCell ref="B10:G10"/>
    <mergeCell ref="A3:G3"/>
    <mergeCell ref="B6:G6"/>
    <mergeCell ref="B7:G7"/>
    <mergeCell ref="B8:G8"/>
    <mergeCell ref="B9:G9"/>
  </mergeCells>
  <pageMargins left="0.9055118110236221" right="0.70866141732283472" top="0.74803149606299213" bottom="0.74803149606299213" header="0.31496062992125984" footer="0.31496062992125984"/>
  <pageSetup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8BD60-D1F2-44A0-87A9-D832158FDF62}">
  <sheetPr codeName="Sheet1">
    <pageSetUpPr fitToPage="1"/>
  </sheetPr>
  <dimension ref="A1:Z135"/>
  <sheetViews>
    <sheetView topLeftCell="A6" zoomScaleNormal="100" workbookViewId="0">
      <selection activeCell="AC127" sqref="AC127"/>
    </sheetView>
  </sheetViews>
  <sheetFormatPr defaultColWidth="11.5703125" defaultRowHeight="15" x14ac:dyDescent="0.25"/>
  <sheetData>
    <row r="1" spans="1:26" ht="27" thickBot="1" x14ac:dyDescent="0.45">
      <c r="A1" s="114" t="s">
        <v>76</v>
      </c>
      <c r="B1" s="115"/>
      <c r="C1" s="115"/>
      <c r="D1" s="115"/>
      <c r="E1" s="115"/>
      <c r="F1" s="115"/>
      <c r="G1" s="115"/>
      <c r="H1" s="115"/>
      <c r="I1" s="115"/>
      <c r="J1" s="116"/>
      <c r="K1" s="61"/>
      <c r="L1" s="61"/>
      <c r="M1" s="61"/>
      <c r="N1" s="61"/>
      <c r="O1" s="61"/>
      <c r="P1" s="61"/>
      <c r="Q1" s="61"/>
      <c r="R1" s="61"/>
      <c r="S1" s="61"/>
      <c r="T1" s="61"/>
      <c r="U1" s="61"/>
      <c r="V1" s="61"/>
      <c r="W1" s="61"/>
      <c r="X1" s="61"/>
      <c r="Y1" s="61"/>
      <c r="Z1" s="61"/>
    </row>
    <row r="2" spans="1:26" ht="26.25" x14ac:dyDescent="0.4">
      <c r="A2" s="62"/>
      <c r="B2" s="61"/>
      <c r="C2" s="61"/>
      <c r="D2" s="61"/>
      <c r="E2" s="61"/>
      <c r="F2" s="61"/>
      <c r="G2" s="61"/>
      <c r="H2" s="61"/>
      <c r="I2" s="61"/>
      <c r="J2" s="61" t="s">
        <v>77</v>
      </c>
      <c r="K2" s="61"/>
      <c r="L2" s="61"/>
      <c r="M2" s="61"/>
      <c r="N2" s="61"/>
      <c r="O2" s="61"/>
      <c r="P2" s="61"/>
      <c r="Q2" s="61"/>
      <c r="R2" s="61"/>
      <c r="S2" s="61"/>
      <c r="T2" s="61"/>
      <c r="U2" s="61"/>
      <c r="V2" s="61"/>
      <c r="W2" s="61"/>
      <c r="X2" s="61"/>
      <c r="Y2" s="61"/>
      <c r="Z2" s="61"/>
    </row>
    <row r="3" spans="1:26" x14ac:dyDescent="0.25">
      <c r="A3" s="66" t="s">
        <v>0</v>
      </c>
      <c r="B3" s="61"/>
      <c r="C3" s="61"/>
      <c r="D3" s="61"/>
      <c r="E3" s="61"/>
      <c r="F3" s="61"/>
      <c r="G3" s="61"/>
      <c r="H3" s="61"/>
      <c r="I3" s="61"/>
      <c r="J3" s="61"/>
      <c r="K3" s="61"/>
      <c r="L3" s="61"/>
      <c r="M3" s="61"/>
      <c r="N3" s="61"/>
      <c r="O3" s="61"/>
      <c r="P3" s="61"/>
      <c r="Q3" s="61"/>
      <c r="R3" s="61"/>
      <c r="S3" s="61"/>
      <c r="T3" s="61"/>
      <c r="U3" s="61"/>
      <c r="V3" s="61"/>
      <c r="W3" s="61"/>
      <c r="X3" s="61"/>
      <c r="Y3" s="61"/>
      <c r="Z3" s="61"/>
    </row>
    <row r="4" spans="1:26" x14ac:dyDescent="0.25">
      <c r="A4" s="117" t="s">
        <v>78</v>
      </c>
      <c r="B4" s="117"/>
      <c r="C4" s="117"/>
      <c r="D4" s="117"/>
      <c r="E4" s="117"/>
      <c r="F4" s="117"/>
      <c r="G4" s="117"/>
      <c r="H4" s="117"/>
      <c r="I4" s="117"/>
      <c r="J4" s="117"/>
      <c r="K4" s="61"/>
      <c r="L4" s="61"/>
      <c r="M4" s="61"/>
      <c r="N4" s="61"/>
      <c r="O4" s="61"/>
      <c r="P4" s="61"/>
      <c r="Q4" s="61"/>
      <c r="R4" s="61"/>
      <c r="S4" s="61"/>
      <c r="T4" s="61"/>
      <c r="U4" s="61"/>
      <c r="V4" s="61"/>
      <c r="W4" s="61"/>
      <c r="X4" s="61"/>
      <c r="Y4" s="61"/>
      <c r="Z4" s="61"/>
    </row>
    <row r="5" spans="1:26" ht="48" customHeight="1" x14ac:dyDescent="0.25">
      <c r="A5" s="117"/>
      <c r="B5" s="117"/>
      <c r="C5" s="117"/>
      <c r="D5" s="117"/>
      <c r="E5" s="117"/>
      <c r="F5" s="117"/>
      <c r="G5" s="117"/>
      <c r="H5" s="117"/>
      <c r="I5" s="117"/>
      <c r="J5" s="117"/>
      <c r="K5" s="61"/>
      <c r="L5" s="61"/>
      <c r="M5" s="61"/>
      <c r="N5" s="61"/>
      <c r="O5" s="61"/>
      <c r="P5" s="61"/>
      <c r="Q5" s="61"/>
      <c r="R5" s="61"/>
      <c r="S5" s="61"/>
      <c r="T5" s="61"/>
      <c r="U5" s="61"/>
      <c r="V5" s="61"/>
      <c r="W5" s="61"/>
      <c r="X5" s="61"/>
      <c r="Y5" s="61"/>
      <c r="Z5" s="61"/>
    </row>
    <row r="6" spans="1:26" x14ac:dyDescent="0.25">
      <c r="A6" s="61"/>
      <c r="B6" s="61"/>
      <c r="C6" s="61"/>
      <c r="D6" s="61"/>
      <c r="E6" s="61"/>
      <c r="F6" s="61"/>
      <c r="G6" s="61"/>
      <c r="H6" s="61"/>
      <c r="I6" s="61"/>
      <c r="J6" s="61"/>
      <c r="K6" s="61"/>
      <c r="L6" s="61"/>
      <c r="M6" s="61"/>
      <c r="N6" s="61"/>
      <c r="O6" s="61"/>
      <c r="P6" s="61"/>
      <c r="Q6" s="61"/>
      <c r="R6" s="61"/>
      <c r="S6" s="61"/>
      <c r="T6" s="61"/>
      <c r="U6" s="61"/>
      <c r="V6" s="61"/>
      <c r="W6" s="61"/>
      <c r="X6" s="61"/>
      <c r="Y6" s="61"/>
      <c r="Z6" s="61"/>
    </row>
    <row r="7" spans="1:26" x14ac:dyDescent="0.25">
      <c r="A7" s="66" t="s">
        <v>79</v>
      </c>
      <c r="B7" s="61"/>
      <c r="C7" s="61"/>
      <c r="D7" s="61"/>
      <c r="E7" s="61"/>
      <c r="F7" s="61"/>
      <c r="G7" s="61"/>
      <c r="H7" s="61"/>
      <c r="I7" s="61"/>
      <c r="J7" s="61"/>
      <c r="K7" s="61"/>
      <c r="L7" s="61"/>
      <c r="M7" s="61"/>
      <c r="N7" s="61"/>
      <c r="O7" s="61"/>
      <c r="P7" s="61"/>
      <c r="Q7" s="61"/>
      <c r="R7" s="61"/>
      <c r="S7" s="61"/>
      <c r="T7" s="61"/>
      <c r="U7" s="61"/>
      <c r="V7" s="61"/>
      <c r="W7" s="61"/>
      <c r="X7" s="61"/>
      <c r="Y7" s="61"/>
      <c r="Z7" s="61"/>
    </row>
    <row r="8" spans="1:26" ht="29.25" customHeight="1" x14ac:dyDescent="0.25">
      <c r="A8" s="118" t="s">
        <v>80</v>
      </c>
      <c r="B8" s="118"/>
      <c r="C8" s="118"/>
      <c r="D8" s="118"/>
      <c r="E8" s="118"/>
      <c r="F8" s="118"/>
      <c r="G8" s="118"/>
      <c r="H8" s="118"/>
      <c r="I8" s="118"/>
      <c r="J8" s="118"/>
      <c r="K8" s="61"/>
      <c r="L8" s="61"/>
      <c r="M8" s="61"/>
      <c r="N8" s="61"/>
      <c r="O8" s="61"/>
      <c r="P8" s="61"/>
      <c r="Q8" s="61"/>
      <c r="R8" s="61"/>
      <c r="S8" s="61"/>
      <c r="T8" s="61"/>
      <c r="U8" s="61"/>
      <c r="V8" s="61"/>
      <c r="W8" s="61"/>
      <c r="X8" s="61"/>
      <c r="Y8" s="61"/>
      <c r="Z8" s="61"/>
    </row>
    <row r="9" spans="1:26" x14ac:dyDescent="0.25">
      <c r="A9" s="61"/>
      <c r="B9" s="61"/>
      <c r="C9" s="61"/>
      <c r="D9" s="61"/>
      <c r="E9" s="61"/>
      <c r="F9" s="61"/>
      <c r="G9" s="61"/>
      <c r="H9" s="61"/>
      <c r="I9" s="61"/>
      <c r="J9" s="61"/>
      <c r="K9" s="61"/>
      <c r="L9" s="61"/>
      <c r="M9" s="61"/>
      <c r="N9" s="61"/>
      <c r="O9" s="61"/>
      <c r="P9" s="61"/>
      <c r="Q9" s="61"/>
      <c r="R9" s="61"/>
      <c r="S9" s="61"/>
      <c r="T9" s="61"/>
      <c r="U9" s="61"/>
      <c r="V9" s="61"/>
      <c r="W9" s="61"/>
      <c r="X9" s="61"/>
      <c r="Y9" s="61"/>
      <c r="Z9" s="61"/>
    </row>
    <row r="10" spans="1:26" x14ac:dyDescent="0.25">
      <c r="A10" s="66" t="s">
        <v>81</v>
      </c>
      <c r="B10" s="61"/>
      <c r="C10" s="61"/>
      <c r="D10" s="61"/>
      <c r="E10" s="61"/>
      <c r="F10" s="61"/>
      <c r="G10" s="61"/>
      <c r="H10" s="61"/>
      <c r="I10" s="61"/>
      <c r="J10" s="61"/>
      <c r="K10" s="61"/>
      <c r="L10" s="61"/>
      <c r="M10" s="61"/>
      <c r="N10" s="61"/>
      <c r="O10" s="61"/>
      <c r="P10" s="61"/>
      <c r="Q10" s="61"/>
      <c r="R10" s="61"/>
      <c r="S10" s="61"/>
      <c r="T10" s="61"/>
      <c r="U10" s="61"/>
      <c r="V10" s="61"/>
      <c r="W10" s="61"/>
      <c r="X10" s="61"/>
      <c r="Y10" s="61"/>
      <c r="Z10" s="61"/>
    </row>
    <row r="11" spans="1:26" x14ac:dyDescent="0.25">
      <c r="A11" s="61" t="s">
        <v>82</v>
      </c>
      <c r="B11" s="61"/>
      <c r="C11" s="61"/>
      <c r="D11" s="61"/>
      <c r="E11" s="61"/>
      <c r="F11" s="61"/>
      <c r="G11" s="61"/>
      <c r="H11" s="61"/>
      <c r="I11" s="61"/>
      <c r="J11" s="61"/>
      <c r="K11" s="61"/>
      <c r="L11" s="61"/>
      <c r="M11" s="61"/>
      <c r="N11" s="61"/>
      <c r="O11" s="61"/>
      <c r="P11" s="61"/>
      <c r="Q11" s="61"/>
      <c r="R11" s="61"/>
      <c r="S11" s="61"/>
      <c r="T11" s="61"/>
      <c r="U11" s="61"/>
      <c r="V11" s="61"/>
      <c r="W11" s="61"/>
      <c r="X11" s="61"/>
      <c r="Y11" s="61"/>
      <c r="Z11" s="61"/>
    </row>
    <row r="12" spans="1:26" x14ac:dyDescent="0.25">
      <c r="A12" s="61"/>
      <c r="B12" s="61"/>
      <c r="C12" s="61"/>
      <c r="D12" s="61"/>
      <c r="E12" s="61"/>
      <c r="F12" s="61"/>
      <c r="G12" s="61"/>
      <c r="H12" s="61"/>
      <c r="I12" s="61"/>
      <c r="J12" s="61"/>
      <c r="K12" s="61"/>
      <c r="L12" s="61"/>
      <c r="M12" s="61"/>
      <c r="N12" s="61"/>
      <c r="O12" s="61"/>
      <c r="P12" s="61"/>
      <c r="Q12" s="61"/>
      <c r="R12" s="61"/>
      <c r="S12" s="61"/>
      <c r="T12" s="61"/>
      <c r="U12" s="61"/>
      <c r="V12" s="61"/>
      <c r="W12" s="61"/>
      <c r="X12" s="61"/>
      <c r="Y12" s="61"/>
      <c r="Z12" s="61"/>
    </row>
    <row r="13" spans="1:26" x14ac:dyDescent="0.25">
      <c r="A13" s="66" t="s">
        <v>83</v>
      </c>
      <c r="B13" s="61"/>
      <c r="C13" s="61"/>
      <c r="D13" s="61"/>
      <c r="E13" s="61"/>
      <c r="F13" s="61"/>
      <c r="G13" s="61"/>
      <c r="H13" s="61"/>
      <c r="I13" s="61"/>
      <c r="J13" s="61"/>
      <c r="K13" s="61"/>
      <c r="L13" s="61"/>
      <c r="M13" s="61"/>
      <c r="N13" s="61"/>
      <c r="O13" s="61"/>
      <c r="P13" s="61"/>
      <c r="Q13" s="61"/>
      <c r="R13" s="61"/>
      <c r="S13" s="61"/>
      <c r="T13" s="61"/>
      <c r="U13" s="61"/>
      <c r="V13" s="61"/>
      <c r="W13" s="61"/>
      <c r="X13" s="61"/>
      <c r="Y13" s="61"/>
      <c r="Z13" s="61"/>
    </row>
    <row r="14" spans="1:26" ht="14.45" customHeight="1" x14ac:dyDescent="0.25">
      <c r="A14" s="118" t="s">
        <v>84</v>
      </c>
      <c r="B14" s="118"/>
      <c r="C14" s="118"/>
      <c r="D14" s="118"/>
      <c r="E14" s="118"/>
      <c r="F14" s="118"/>
      <c r="G14" s="118"/>
      <c r="H14" s="118"/>
      <c r="I14" s="118"/>
      <c r="J14" s="118"/>
      <c r="K14" s="61"/>
      <c r="L14" s="61"/>
      <c r="M14" s="61"/>
      <c r="N14" s="61"/>
      <c r="O14" s="61"/>
      <c r="P14" s="61"/>
      <c r="Q14" s="61"/>
      <c r="R14" s="61"/>
      <c r="S14" s="61"/>
      <c r="T14" s="61"/>
      <c r="U14" s="61"/>
      <c r="V14" s="61"/>
      <c r="W14" s="61"/>
      <c r="X14" s="61"/>
      <c r="Y14" s="61"/>
      <c r="Z14" s="61"/>
    </row>
    <row r="15" spans="1:26" ht="14.45" customHeight="1" x14ac:dyDescent="0.25">
      <c r="A15" s="118"/>
      <c r="B15" s="118"/>
      <c r="C15" s="118"/>
      <c r="D15" s="118"/>
      <c r="E15" s="118"/>
      <c r="F15" s="118"/>
      <c r="G15" s="118"/>
      <c r="H15" s="118"/>
      <c r="I15" s="118"/>
      <c r="J15" s="118"/>
      <c r="K15" s="61"/>
      <c r="L15" s="61"/>
      <c r="M15" s="61"/>
      <c r="N15" s="61"/>
      <c r="O15" s="61"/>
      <c r="P15" s="61"/>
      <c r="Q15" s="61"/>
      <c r="R15" s="61"/>
      <c r="S15" s="61"/>
      <c r="T15" s="61"/>
      <c r="U15" s="61"/>
      <c r="V15" s="61"/>
      <c r="W15" s="61"/>
      <c r="X15" s="61"/>
      <c r="Y15" s="61"/>
      <c r="Z15" s="61"/>
    </row>
    <row r="16" spans="1:26" ht="14.45" customHeight="1" x14ac:dyDescent="0.25">
      <c r="A16" s="67"/>
      <c r="B16" s="67"/>
      <c r="C16" s="67"/>
      <c r="D16" s="67"/>
      <c r="E16" s="67"/>
      <c r="F16" s="67"/>
      <c r="G16" s="67"/>
      <c r="H16" s="67"/>
      <c r="I16" s="67"/>
      <c r="J16" s="67"/>
      <c r="K16" s="61"/>
      <c r="L16" s="61"/>
      <c r="M16" s="61"/>
      <c r="N16" s="61"/>
      <c r="O16" s="61"/>
      <c r="P16" s="61"/>
      <c r="Q16" s="61"/>
      <c r="R16" s="61"/>
      <c r="S16" s="61"/>
      <c r="T16" s="61"/>
      <c r="U16" s="61"/>
      <c r="V16" s="61"/>
      <c r="W16" s="61"/>
      <c r="X16" s="61"/>
      <c r="Y16" s="61"/>
      <c r="Z16" s="61"/>
    </row>
    <row r="17" spans="1:26" x14ac:dyDescent="0.25">
      <c r="A17" s="68" t="s">
        <v>85</v>
      </c>
      <c r="B17" s="68"/>
      <c r="C17" s="68"/>
      <c r="D17" s="68"/>
      <c r="E17" s="68"/>
      <c r="F17" s="68"/>
      <c r="G17" s="68"/>
      <c r="H17" s="68"/>
      <c r="I17" s="68"/>
      <c r="J17" s="68"/>
      <c r="K17" s="61"/>
      <c r="L17" s="61"/>
      <c r="M17" s="61"/>
      <c r="N17" s="61"/>
      <c r="O17" s="61"/>
      <c r="P17" s="61"/>
      <c r="Q17" s="61"/>
      <c r="R17" s="61"/>
      <c r="S17" s="61"/>
      <c r="T17" s="61"/>
      <c r="U17" s="61"/>
      <c r="V17" s="61"/>
      <c r="W17" s="61"/>
      <c r="X17" s="61"/>
      <c r="Y17" s="61"/>
      <c r="Z17" s="61"/>
    </row>
    <row r="18" spans="1:26" ht="15" customHeight="1" x14ac:dyDescent="0.25">
      <c r="A18" s="119"/>
      <c r="B18" s="119"/>
      <c r="C18" s="119"/>
      <c r="D18" s="119"/>
      <c r="E18" s="119"/>
      <c r="F18" s="119"/>
      <c r="G18" s="119"/>
      <c r="H18" s="119"/>
      <c r="I18" s="119"/>
      <c r="J18" s="119"/>
      <c r="K18" s="61"/>
      <c r="L18" s="61"/>
      <c r="M18" s="61"/>
      <c r="N18" s="61"/>
      <c r="O18" s="61"/>
      <c r="P18" s="61"/>
      <c r="Q18" s="61"/>
      <c r="R18" s="61"/>
      <c r="S18" s="61"/>
      <c r="T18" s="61"/>
      <c r="U18" s="61"/>
      <c r="V18" s="61"/>
      <c r="W18" s="61"/>
      <c r="X18" s="61"/>
      <c r="Y18" s="61"/>
      <c r="Z18" s="61"/>
    </row>
    <row r="19" spans="1:26" x14ac:dyDescent="0.25">
      <c r="A19" s="61"/>
      <c r="B19" s="61"/>
      <c r="C19" s="61"/>
      <c r="D19" s="61"/>
      <c r="E19" s="61"/>
      <c r="F19" s="61"/>
      <c r="G19" s="61"/>
      <c r="H19" s="61"/>
      <c r="I19" s="61"/>
      <c r="J19" s="61"/>
      <c r="K19" s="61"/>
      <c r="L19" s="61"/>
      <c r="M19" s="61"/>
      <c r="N19" s="61"/>
      <c r="O19" s="61"/>
      <c r="P19" s="61"/>
      <c r="Q19" s="61"/>
      <c r="R19" s="61"/>
      <c r="S19" s="61"/>
      <c r="T19" s="61"/>
      <c r="U19" s="61"/>
      <c r="V19" s="61"/>
      <c r="W19" s="61"/>
      <c r="X19" s="61"/>
      <c r="Y19" s="61"/>
      <c r="Z19" s="61"/>
    </row>
    <row r="20" spans="1:26" x14ac:dyDescent="0.25">
      <c r="A20" s="61"/>
      <c r="B20" s="61"/>
      <c r="C20" s="61"/>
      <c r="D20" s="61"/>
      <c r="E20" s="61"/>
      <c r="F20" s="61"/>
      <c r="G20" s="61"/>
      <c r="H20" s="61"/>
      <c r="I20" s="61"/>
      <c r="J20" s="61"/>
      <c r="K20" s="61"/>
      <c r="L20" s="61"/>
      <c r="M20" s="61"/>
      <c r="N20" s="61"/>
      <c r="O20" s="61"/>
      <c r="P20" s="61"/>
      <c r="Q20" s="61"/>
      <c r="R20" s="61"/>
      <c r="S20" s="61"/>
      <c r="T20" s="61"/>
      <c r="U20" s="61"/>
      <c r="V20" s="61"/>
      <c r="W20" s="61"/>
      <c r="X20" s="61"/>
      <c r="Y20" s="61"/>
      <c r="Z20" s="61"/>
    </row>
    <row r="21" spans="1:26" x14ac:dyDescent="0.25">
      <c r="A21" s="61"/>
      <c r="B21" s="61"/>
      <c r="C21" s="61"/>
      <c r="D21" s="61"/>
      <c r="E21" s="61"/>
      <c r="F21" s="61"/>
      <c r="G21" s="61"/>
      <c r="H21" s="61"/>
      <c r="I21" s="61"/>
      <c r="J21" s="61"/>
      <c r="K21" s="61"/>
      <c r="L21" s="61"/>
      <c r="M21" s="61"/>
      <c r="N21" s="61"/>
      <c r="O21" s="61"/>
      <c r="P21" s="61"/>
      <c r="Q21" s="61"/>
      <c r="R21" s="61"/>
      <c r="S21" s="61"/>
      <c r="T21" s="61"/>
      <c r="U21" s="61"/>
      <c r="V21" s="61"/>
      <c r="W21" s="61"/>
      <c r="X21" s="61"/>
      <c r="Y21" s="61"/>
      <c r="Z21" s="61"/>
    </row>
    <row r="22" spans="1:26" x14ac:dyDescent="0.25">
      <c r="A22" s="61"/>
      <c r="B22" s="61"/>
      <c r="C22" s="61"/>
      <c r="D22" s="61"/>
      <c r="E22" s="61"/>
      <c r="F22" s="61"/>
      <c r="G22" s="61"/>
      <c r="H22" s="61"/>
      <c r="I22" s="61"/>
      <c r="J22" s="61"/>
      <c r="K22" s="61"/>
      <c r="L22" s="61"/>
      <c r="M22" s="61"/>
      <c r="N22" s="61"/>
      <c r="O22" s="61"/>
      <c r="P22" s="61"/>
      <c r="Q22" s="61"/>
      <c r="R22" s="61"/>
      <c r="S22" s="61"/>
      <c r="T22" s="61"/>
      <c r="U22" s="61"/>
      <c r="V22" s="61"/>
      <c r="W22" s="61"/>
      <c r="X22" s="61"/>
      <c r="Y22" s="61"/>
      <c r="Z22" s="61"/>
    </row>
    <row r="23" spans="1:26" x14ac:dyDescent="0.25">
      <c r="A23" s="61"/>
      <c r="B23" s="61"/>
      <c r="C23" s="61"/>
      <c r="D23" s="61"/>
      <c r="E23" s="61"/>
      <c r="F23" s="61"/>
      <c r="G23" s="61"/>
      <c r="H23" s="61"/>
      <c r="I23" s="61"/>
      <c r="J23" s="61"/>
      <c r="K23" s="61"/>
      <c r="L23" s="61"/>
      <c r="M23" s="61"/>
      <c r="N23" s="61"/>
      <c r="O23" s="61"/>
      <c r="P23" s="61"/>
      <c r="Q23" s="61"/>
      <c r="R23" s="61"/>
      <c r="S23" s="61"/>
      <c r="T23" s="61"/>
      <c r="U23" s="61"/>
      <c r="V23" s="61"/>
      <c r="W23" s="61"/>
      <c r="X23" s="61"/>
      <c r="Y23" s="61"/>
      <c r="Z23" s="61"/>
    </row>
    <row r="24" spans="1:26" x14ac:dyDescent="0.25">
      <c r="A24" s="61"/>
      <c r="B24" s="61"/>
      <c r="C24" s="61"/>
      <c r="D24" s="61"/>
      <c r="E24" s="61"/>
      <c r="F24" s="61"/>
      <c r="G24" s="61"/>
      <c r="H24" s="61"/>
      <c r="I24" s="61"/>
      <c r="J24" s="61"/>
      <c r="K24" s="61"/>
      <c r="L24" s="61"/>
      <c r="M24" s="61"/>
      <c r="N24" s="61"/>
      <c r="O24" s="61"/>
      <c r="P24" s="61"/>
      <c r="Q24" s="61"/>
      <c r="R24" s="61"/>
      <c r="S24" s="61"/>
      <c r="T24" s="61"/>
      <c r="U24" s="61"/>
      <c r="V24" s="61"/>
      <c r="W24" s="61"/>
      <c r="X24" s="61"/>
      <c r="Y24" s="61"/>
      <c r="Z24" s="61"/>
    </row>
    <row r="25" spans="1:26" x14ac:dyDescent="0.25">
      <c r="A25" s="61"/>
      <c r="B25" s="61"/>
      <c r="C25" s="61"/>
      <c r="D25" s="61"/>
      <c r="E25" s="61"/>
      <c r="F25" s="61"/>
      <c r="G25" s="61"/>
      <c r="H25" s="61"/>
      <c r="I25" s="61"/>
      <c r="J25" s="61"/>
      <c r="K25" s="61"/>
      <c r="L25" s="61"/>
      <c r="M25" s="61"/>
      <c r="N25" s="61"/>
      <c r="O25" s="61"/>
      <c r="P25" s="61"/>
      <c r="Q25" s="61"/>
      <c r="R25" s="61"/>
      <c r="S25" s="61"/>
      <c r="T25" s="61"/>
      <c r="U25" s="61"/>
      <c r="V25" s="61"/>
      <c r="W25" s="61"/>
      <c r="X25" s="61"/>
      <c r="Y25" s="61"/>
      <c r="Z25" s="61"/>
    </row>
    <row r="26" spans="1:26" x14ac:dyDescent="0.25">
      <c r="A26" s="61"/>
      <c r="B26" s="61"/>
      <c r="C26" s="61"/>
      <c r="D26" s="61"/>
      <c r="E26" s="61"/>
      <c r="F26" s="61"/>
      <c r="G26" s="61"/>
      <c r="H26" s="61"/>
      <c r="I26" s="61"/>
      <c r="J26" s="61"/>
      <c r="K26" s="61"/>
      <c r="L26" s="61"/>
      <c r="M26" s="61"/>
      <c r="N26" s="61"/>
      <c r="O26" s="61"/>
      <c r="P26" s="61"/>
      <c r="Q26" s="61"/>
      <c r="R26" s="61"/>
      <c r="S26" s="61"/>
      <c r="T26" s="61"/>
      <c r="U26" s="61"/>
      <c r="V26" s="61"/>
      <c r="W26" s="61"/>
      <c r="X26" s="61"/>
      <c r="Y26" s="61"/>
      <c r="Z26" s="61"/>
    </row>
    <row r="27" spans="1:26" x14ac:dyDescent="0.25">
      <c r="A27" s="61"/>
      <c r="B27" s="61"/>
      <c r="C27" s="61"/>
      <c r="D27" s="61"/>
      <c r="E27" s="61"/>
      <c r="F27" s="61"/>
      <c r="G27" s="61"/>
      <c r="H27" s="61"/>
      <c r="I27" s="61"/>
      <c r="J27" s="61"/>
      <c r="K27" s="61"/>
      <c r="L27" s="61"/>
      <c r="M27" s="61"/>
      <c r="N27" s="61"/>
      <c r="O27" s="61"/>
      <c r="P27" s="61"/>
      <c r="Q27" s="61"/>
      <c r="R27" s="61"/>
      <c r="S27" s="61"/>
      <c r="T27" s="61"/>
      <c r="U27" s="61"/>
      <c r="V27" s="61"/>
      <c r="W27" s="61"/>
      <c r="X27" s="61"/>
      <c r="Y27" s="61"/>
      <c r="Z27" s="61"/>
    </row>
    <row r="28" spans="1:26" x14ac:dyDescent="0.25">
      <c r="A28" s="61"/>
      <c r="B28" s="61"/>
      <c r="C28" s="61"/>
      <c r="D28" s="61"/>
      <c r="E28" s="61"/>
      <c r="F28" s="61"/>
      <c r="G28" s="61"/>
      <c r="H28" s="61"/>
      <c r="I28" s="61"/>
      <c r="J28" s="61"/>
      <c r="K28" s="61"/>
      <c r="L28" s="61"/>
      <c r="M28" s="61"/>
      <c r="N28" s="61"/>
      <c r="O28" s="61"/>
      <c r="P28" s="61"/>
      <c r="Q28" s="61"/>
      <c r="R28" s="61"/>
      <c r="S28" s="61"/>
      <c r="T28" s="61"/>
      <c r="U28" s="61"/>
      <c r="V28" s="61"/>
      <c r="W28" s="61"/>
      <c r="X28" s="61"/>
      <c r="Y28" s="61"/>
      <c r="Z28" s="61"/>
    </row>
    <row r="29" spans="1:26" x14ac:dyDescent="0.25">
      <c r="A29" s="61"/>
      <c r="B29" s="61"/>
      <c r="C29" s="61"/>
      <c r="D29" s="61"/>
      <c r="E29" s="61"/>
      <c r="F29" s="61"/>
      <c r="G29" s="61"/>
      <c r="H29" s="61"/>
      <c r="I29" s="61"/>
      <c r="J29" s="61"/>
      <c r="K29" s="61"/>
      <c r="L29" s="61"/>
      <c r="M29" s="61"/>
      <c r="N29" s="61"/>
      <c r="O29" s="61"/>
      <c r="P29" s="61"/>
      <c r="Q29" s="61"/>
      <c r="R29" s="61"/>
      <c r="S29" s="61"/>
      <c r="T29" s="61"/>
      <c r="U29" s="61"/>
      <c r="V29" s="61"/>
      <c r="W29" s="61"/>
      <c r="X29" s="61"/>
      <c r="Y29" s="61"/>
      <c r="Z29" s="61"/>
    </row>
    <row r="30" spans="1:26" x14ac:dyDescent="0.25">
      <c r="A30" s="61"/>
      <c r="B30" s="61"/>
      <c r="C30" s="61"/>
      <c r="D30" s="61"/>
      <c r="E30" s="61"/>
      <c r="F30" s="61"/>
      <c r="G30" s="61"/>
      <c r="H30" s="61"/>
      <c r="I30" s="61"/>
      <c r="J30" s="61"/>
      <c r="K30" s="61"/>
      <c r="L30" s="61"/>
      <c r="M30" s="61"/>
      <c r="N30" s="61"/>
      <c r="O30" s="61"/>
      <c r="P30" s="61"/>
      <c r="Q30" s="61"/>
      <c r="R30" s="61"/>
      <c r="S30" s="61"/>
      <c r="T30" s="61"/>
      <c r="U30" s="61"/>
      <c r="V30" s="61"/>
      <c r="W30" s="61"/>
      <c r="X30" s="61"/>
      <c r="Y30" s="61"/>
      <c r="Z30" s="61"/>
    </row>
    <row r="31" spans="1:26" x14ac:dyDescent="0.25">
      <c r="A31" s="61"/>
      <c r="B31" s="61"/>
      <c r="C31" s="61"/>
      <c r="D31" s="61"/>
      <c r="E31" s="61"/>
      <c r="F31" s="61"/>
      <c r="G31" s="61"/>
      <c r="H31" s="61"/>
      <c r="I31" s="61"/>
      <c r="J31" s="61"/>
      <c r="K31" s="61"/>
      <c r="L31" s="61"/>
      <c r="M31" s="61"/>
      <c r="N31" s="61"/>
      <c r="O31" s="61"/>
      <c r="P31" s="61"/>
      <c r="Q31" s="61"/>
      <c r="R31" s="61"/>
      <c r="S31" s="61"/>
      <c r="T31" s="61"/>
      <c r="U31" s="61"/>
      <c r="V31" s="61"/>
      <c r="W31" s="61"/>
      <c r="X31" s="61"/>
      <c r="Y31" s="61"/>
      <c r="Z31" s="61"/>
    </row>
    <row r="32" spans="1:26" x14ac:dyDescent="0.25">
      <c r="A32" s="61"/>
      <c r="B32" s="61"/>
      <c r="C32" s="61"/>
      <c r="D32" s="61"/>
      <c r="E32" s="61"/>
      <c r="F32" s="61"/>
      <c r="G32" s="61"/>
      <c r="H32" s="61"/>
      <c r="I32" s="61"/>
      <c r="J32" s="61"/>
      <c r="K32" s="61"/>
      <c r="L32" s="61"/>
      <c r="M32" s="61"/>
      <c r="N32" s="61"/>
      <c r="O32" s="61"/>
      <c r="P32" s="61"/>
      <c r="Q32" s="61"/>
      <c r="R32" s="61"/>
      <c r="S32" s="61"/>
      <c r="T32" s="61"/>
      <c r="U32" s="61"/>
      <c r="V32" s="61"/>
      <c r="W32" s="61"/>
      <c r="X32" s="61"/>
      <c r="Y32" s="61"/>
      <c r="Z32" s="61"/>
    </row>
    <row r="33" spans="1:26" x14ac:dyDescent="0.25">
      <c r="A33" s="61"/>
      <c r="B33" s="61"/>
      <c r="C33" s="61"/>
      <c r="D33" s="61"/>
      <c r="E33" s="61"/>
      <c r="F33" s="61"/>
      <c r="G33" s="61"/>
      <c r="H33" s="61"/>
      <c r="I33" s="61"/>
      <c r="J33" s="61"/>
      <c r="K33" s="61"/>
      <c r="L33" s="61"/>
      <c r="M33" s="61"/>
      <c r="N33" s="61"/>
      <c r="O33" s="61"/>
      <c r="P33" s="61"/>
      <c r="Q33" s="61"/>
      <c r="R33" s="61"/>
      <c r="S33" s="61"/>
      <c r="T33" s="61"/>
      <c r="U33" s="61"/>
      <c r="V33" s="61"/>
      <c r="W33" s="61"/>
      <c r="X33" s="61"/>
      <c r="Y33" s="61"/>
      <c r="Z33" s="61"/>
    </row>
    <row r="34" spans="1:26" x14ac:dyDescent="0.25">
      <c r="A34" s="61"/>
      <c r="B34" s="61"/>
      <c r="C34" s="61"/>
      <c r="D34" s="61"/>
      <c r="E34" s="61"/>
      <c r="F34" s="61"/>
      <c r="G34" s="61"/>
      <c r="H34" s="61"/>
      <c r="I34" s="61"/>
      <c r="J34" s="61"/>
      <c r="K34" s="61"/>
      <c r="L34" s="61"/>
      <c r="M34" s="61"/>
      <c r="N34" s="61"/>
      <c r="O34" s="61"/>
      <c r="P34" s="61"/>
      <c r="Q34" s="61"/>
      <c r="R34" s="61"/>
      <c r="S34" s="61"/>
      <c r="T34" s="61"/>
      <c r="U34" s="61"/>
      <c r="V34" s="61"/>
      <c r="W34" s="61"/>
      <c r="X34" s="61"/>
      <c r="Y34" s="61"/>
      <c r="Z34" s="61"/>
    </row>
    <row r="35" spans="1:26" x14ac:dyDescent="0.25">
      <c r="A35" s="61"/>
      <c r="B35" s="61"/>
      <c r="C35" s="61"/>
      <c r="D35" s="61"/>
      <c r="E35" s="61"/>
      <c r="F35" s="61"/>
      <c r="G35" s="61"/>
      <c r="H35" s="61"/>
      <c r="I35" s="61"/>
      <c r="J35" s="61"/>
      <c r="K35" s="61"/>
      <c r="L35" s="61"/>
      <c r="M35" s="61"/>
      <c r="N35" s="61"/>
      <c r="O35" s="61"/>
      <c r="P35" s="61"/>
      <c r="Q35" s="61"/>
      <c r="R35" s="61"/>
      <c r="S35" s="61"/>
      <c r="T35" s="61"/>
      <c r="U35" s="61"/>
      <c r="V35" s="61"/>
      <c r="W35" s="61"/>
      <c r="X35" s="61"/>
      <c r="Y35" s="61"/>
      <c r="Z35" s="61"/>
    </row>
    <row r="36" spans="1:26" x14ac:dyDescent="0.25">
      <c r="A36" s="61"/>
      <c r="B36" s="61"/>
      <c r="C36" s="61"/>
      <c r="D36" s="61"/>
      <c r="E36" s="61"/>
      <c r="F36" s="61"/>
      <c r="G36" s="61"/>
      <c r="H36" s="61"/>
      <c r="I36" s="61"/>
      <c r="J36" s="61"/>
      <c r="K36" s="61"/>
      <c r="L36" s="61"/>
      <c r="M36" s="61"/>
      <c r="N36" s="61"/>
      <c r="O36" s="61"/>
      <c r="P36" s="61"/>
      <c r="Q36" s="61"/>
      <c r="R36" s="61"/>
      <c r="S36" s="61"/>
      <c r="T36" s="61"/>
      <c r="U36" s="61"/>
      <c r="V36" s="61"/>
      <c r="W36" s="61"/>
      <c r="X36" s="61"/>
      <c r="Y36" s="61"/>
      <c r="Z36" s="61"/>
    </row>
    <row r="37" spans="1:26" x14ac:dyDescent="0.25">
      <c r="A37" s="61"/>
      <c r="B37" s="61"/>
      <c r="C37" s="61"/>
      <c r="D37" s="61"/>
      <c r="E37" s="61"/>
      <c r="F37" s="61"/>
      <c r="G37" s="61"/>
      <c r="H37" s="61"/>
      <c r="I37" s="61"/>
      <c r="J37" s="61"/>
      <c r="K37" s="61"/>
      <c r="L37" s="61"/>
      <c r="M37" s="61"/>
      <c r="N37" s="61"/>
      <c r="O37" s="61"/>
      <c r="P37" s="61"/>
      <c r="Q37" s="61"/>
      <c r="R37" s="61"/>
      <c r="S37" s="61"/>
      <c r="T37" s="61"/>
      <c r="U37" s="61"/>
      <c r="V37" s="61"/>
      <c r="W37" s="61"/>
      <c r="X37" s="61"/>
      <c r="Y37" s="61"/>
      <c r="Z37" s="61"/>
    </row>
    <row r="38" spans="1:26" x14ac:dyDescent="0.25">
      <c r="A38" s="61"/>
      <c r="B38" s="61"/>
      <c r="C38" s="61"/>
      <c r="D38" s="61"/>
      <c r="E38" s="61"/>
      <c r="F38" s="61"/>
      <c r="G38" s="61"/>
      <c r="H38" s="61"/>
      <c r="I38" s="61"/>
      <c r="J38" s="61"/>
      <c r="K38" s="61"/>
      <c r="L38" s="61"/>
      <c r="M38" s="61"/>
      <c r="N38" s="61"/>
      <c r="O38" s="61"/>
      <c r="P38" s="61"/>
      <c r="Q38" s="61"/>
      <c r="R38" s="61"/>
      <c r="S38" s="61"/>
      <c r="T38" s="61"/>
      <c r="U38" s="61"/>
      <c r="V38" s="61"/>
      <c r="W38" s="61"/>
      <c r="X38" s="61"/>
      <c r="Y38" s="61"/>
      <c r="Z38" s="61"/>
    </row>
    <row r="39" spans="1:26" x14ac:dyDescent="0.25">
      <c r="A39" s="61"/>
      <c r="B39" s="61"/>
      <c r="C39" s="61"/>
      <c r="D39" s="61"/>
      <c r="E39" s="61"/>
      <c r="F39" s="61"/>
      <c r="G39" s="61"/>
      <c r="H39" s="61"/>
      <c r="I39" s="61"/>
      <c r="J39" s="61"/>
      <c r="K39" s="61"/>
      <c r="L39" s="61"/>
      <c r="M39" s="61"/>
      <c r="N39" s="61"/>
      <c r="O39" s="61"/>
      <c r="P39" s="61"/>
      <c r="Q39" s="61"/>
      <c r="R39" s="61"/>
      <c r="S39" s="61"/>
      <c r="T39" s="61"/>
      <c r="U39" s="61"/>
      <c r="V39" s="61"/>
      <c r="W39" s="61"/>
      <c r="X39" s="61"/>
      <c r="Y39" s="61"/>
      <c r="Z39" s="61"/>
    </row>
    <row r="40" spans="1:26" x14ac:dyDescent="0.25">
      <c r="A40" s="61"/>
      <c r="B40" s="61"/>
      <c r="C40" s="61"/>
      <c r="D40" s="61"/>
      <c r="E40" s="61"/>
      <c r="F40" s="61"/>
      <c r="G40" s="61"/>
      <c r="H40" s="61"/>
      <c r="I40" s="61"/>
      <c r="J40" s="61"/>
      <c r="K40" s="61"/>
      <c r="L40" s="61"/>
      <c r="M40" s="61"/>
      <c r="N40" s="61"/>
      <c r="O40" s="61"/>
      <c r="P40" s="61"/>
      <c r="Q40" s="61"/>
      <c r="R40" s="61"/>
      <c r="S40" s="61"/>
      <c r="T40" s="61"/>
      <c r="U40" s="61"/>
      <c r="V40" s="61"/>
      <c r="W40" s="61"/>
      <c r="X40" s="61"/>
      <c r="Y40" s="61"/>
      <c r="Z40" s="61"/>
    </row>
    <row r="41" spans="1:26" x14ac:dyDescent="0.25">
      <c r="A41" s="61"/>
      <c r="B41" s="61"/>
      <c r="C41" s="61"/>
      <c r="D41" s="61"/>
      <c r="E41" s="61"/>
      <c r="F41" s="61"/>
      <c r="G41" s="61"/>
      <c r="H41" s="61"/>
      <c r="I41" s="61"/>
      <c r="J41" s="61"/>
      <c r="K41" s="61"/>
      <c r="L41" s="61"/>
      <c r="M41" s="61"/>
      <c r="N41" s="61"/>
      <c r="O41" s="61"/>
      <c r="P41" s="61"/>
      <c r="Q41" s="61"/>
      <c r="R41" s="61"/>
      <c r="S41" s="61"/>
      <c r="T41" s="61"/>
      <c r="U41" s="61"/>
      <c r="V41" s="61"/>
      <c r="W41" s="61"/>
      <c r="X41" s="61"/>
      <c r="Y41" s="61"/>
      <c r="Z41" s="61"/>
    </row>
    <row r="42" spans="1:26" x14ac:dyDescent="0.25">
      <c r="A42" s="61"/>
      <c r="B42" s="61"/>
      <c r="C42" s="61"/>
      <c r="D42" s="61"/>
      <c r="E42" s="61"/>
      <c r="F42" s="61"/>
      <c r="G42" s="61"/>
      <c r="H42" s="61"/>
      <c r="I42" s="61"/>
      <c r="J42" s="61"/>
      <c r="K42" s="61"/>
      <c r="L42" s="61"/>
      <c r="M42" s="61"/>
      <c r="N42" s="61"/>
      <c r="O42" s="61"/>
      <c r="P42" s="61"/>
      <c r="Q42" s="61"/>
      <c r="R42" s="61"/>
      <c r="S42" s="61"/>
      <c r="T42" s="61"/>
      <c r="U42" s="61"/>
      <c r="V42" s="61"/>
      <c r="W42" s="61"/>
      <c r="X42" s="61"/>
      <c r="Y42" s="61"/>
      <c r="Z42" s="61"/>
    </row>
    <row r="43" spans="1:26" x14ac:dyDescent="0.25">
      <c r="A43" s="61"/>
      <c r="B43" s="61"/>
      <c r="C43" s="61"/>
      <c r="D43" s="61"/>
      <c r="E43" s="61"/>
      <c r="F43" s="61"/>
      <c r="G43" s="61"/>
      <c r="H43" s="61"/>
      <c r="I43" s="61"/>
      <c r="J43" s="61"/>
      <c r="K43" s="61"/>
      <c r="L43" s="61"/>
      <c r="M43" s="61"/>
      <c r="N43" s="61"/>
      <c r="O43" s="61"/>
      <c r="P43" s="61"/>
      <c r="Q43" s="61"/>
      <c r="R43" s="61"/>
      <c r="S43" s="61"/>
      <c r="T43" s="61"/>
      <c r="U43" s="61"/>
      <c r="V43" s="61"/>
      <c r="W43" s="61"/>
      <c r="X43" s="61"/>
      <c r="Y43" s="61"/>
      <c r="Z43" s="61"/>
    </row>
    <row r="44" spans="1:26" x14ac:dyDescent="0.25">
      <c r="A44" s="61"/>
      <c r="B44" s="61"/>
      <c r="C44" s="61"/>
      <c r="D44" s="61"/>
      <c r="E44" s="61"/>
      <c r="F44" s="61"/>
      <c r="G44" s="61"/>
      <c r="H44" s="61"/>
      <c r="I44" s="61"/>
      <c r="J44" s="61"/>
      <c r="K44" s="61"/>
      <c r="L44" s="61"/>
      <c r="M44" s="61"/>
      <c r="N44" s="61"/>
      <c r="O44" s="61"/>
      <c r="P44" s="61"/>
      <c r="Q44" s="61"/>
      <c r="R44" s="61"/>
      <c r="S44" s="61"/>
      <c r="T44" s="61"/>
      <c r="U44" s="61"/>
      <c r="V44" s="61"/>
      <c r="W44" s="61"/>
      <c r="X44" s="61"/>
      <c r="Y44" s="61"/>
      <c r="Z44" s="61"/>
    </row>
    <row r="45" spans="1:26" x14ac:dyDescent="0.25">
      <c r="A45" s="61"/>
      <c r="B45" s="61"/>
      <c r="C45" s="61"/>
      <c r="D45" s="61"/>
      <c r="E45" s="61"/>
      <c r="F45" s="61"/>
      <c r="G45" s="61"/>
      <c r="H45" s="61"/>
      <c r="I45" s="61"/>
      <c r="J45" s="61"/>
      <c r="K45" s="61"/>
      <c r="L45" s="61"/>
      <c r="M45" s="61"/>
      <c r="N45" s="61"/>
      <c r="O45" s="61"/>
      <c r="P45" s="61"/>
      <c r="Q45" s="61"/>
      <c r="R45" s="61"/>
      <c r="S45" s="61"/>
      <c r="T45" s="61"/>
      <c r="U45" s="61"/>
      <c r="V45" s="61"/>
      <c r="W45" s="61"/>
      <c r="X45" s="61"/>
      <c r="Y45" s="61"/>
      <c r="Z45" s="61"/>
    </row>
    <row r="46" spans="1:26" x14ac:dyDescent="0.25">
      <c r="A46" s="61"/>
      <c r="B46" s="61"/>
      <c r="C46" s="61"/>
      <c r="D46" s="61"/>
      <c r="E46" s="61"/>
      <c r="F46" s="61"/>
      <c r="G46" s="61"/>
      <c r="H46" s="61"/>
      <c r="I46" s="61"/>
      <c r="J46" s="61"/>
      <c r="K46" s="61"/>
      <c r="L46" s="61"/>
      <c r="M46" s="61"/>
      <c r="N46" s="61"/>
      <c r="O46" s="61"/>
      <c r="P46" s="61"/>
      <c r="Q46" s="61"/>
      <c r="R46" s="61"/>
      <c r="S46" s="61"/>
      <c r="T46" s="61"/>
      <c r="U46" s="61"/>
      <c r="V46" s="61"/>
      <c r="W46" s="61"/>
      <c r="X46" s="61"/>
      <c r="Y46" s="61"/>
      <c r="Z46" s="61"/>
    </row>
    <row r="47" spans="1:26" x14ac:dyDescent="0.25">
      <c r="A47" s="61"/>
      <c r="B47" s="61"/>
      <c r="C47" s="61"/>
      <c r="D47" s="61"/>
      <c r="E47" s="61"/>
      <c r="F47" s="61"/>
      <c r="G47" s="61"/>
      <c r="H47" s="61"/>
      <c r="I47" s="61"/>
      <c r="J47" s="61"/>
      <c r="K47" s="61"/>
      <c r="L47" s="61"/>
      <c r="M47" s="61"/>
      <c r="N47" s="61"/>
      <c r="O47" s="61"/>
      <c r="P47" s="61"/>
      <c r="Q47" s="61"/>
      <c r="R47" s="61"/>
      <c r="S47" s="61"/>
      <c r="T47" s="61"/>
      <c r="U47" s="61"/>
      <c r="V47" s="61"/>
      <c r="W47" s="61"/>
      <c r="X47" s="61"/>
      <c r="Y47" s="61"/>
      <c r="Z47" s="61"/>
    </row>
    <row r="48" spans="1:26" x14ac:dyDescent="0.25">
      <c r="A48" s="61"/>
      <c r="B48" s="61"/>
      <c r="C48" s="61"/>
      <c r="D48" s="61"/>
      <c r="E48" s="61"/>
      <c r="F48" s="61"/>
      <c r="G48" s="61"/>
      <c r="H48" s="61"/>
      <c r="I48" s="61"/>
      <c r="J48" s="61"/>
      <c r="K48" s="61"/>
      <c r="L48" s="61"/>
      <c r="M48" s="61"/>
      <c r="N48" s="61"/>
      <c r="O48" s="61"/>
      <c r="P48" s="61"/>
      <c r="Q48" s="61"/>
      <c r="R48" s="61"/>
      <c r="S48" s="61"/>
      <c r="T48" s="61"/>
      <c r="U48" s="61"/>
      <c r="V48" s="61"/>
      <c r="W48" s="61"/>
      <c r="X48" s="61"/>
      <c r="Y48" s="61"/>
      <c r="Z48" s="61"/>
    </row>
    <row r="49" spans="1:26" x14ac:dyDescent="0.25">
      <c r="A49" s="61"/>
      <c r="B49" s="61"/>
      <c r="C49" s="61"/>
      <c r="D49" s="61"/>
      <c r="E49" s="61"/>
      <c r="F49" s="61"/>
      <c r="G49" s="61"/>
      <c r="H49" s="61"/>
      <c r="I49" s="61"/>
      <c r="J49" s="61"/>
      <c r="K49" s="61"/>
      <c r="L49" s="61"/>
      <c r="M49" s="61"/>
      <c r="N49" s="61"/>
      <c r="O49" s="61"/>
      <c r="P49" s="61"/>
      <c r="Q49" s="61"/>
      <c r="R49" s="61"/>
      <c r="S49" s="61"/>
      <c r="T49" s="61"/>
      <c r="U49" s="61"/>
      <c r="V49" s="61"/>
      <c r="W49" s="61"/>
      <c r="X49" s="61"/>
      <c r="Y49" s="61"/>
      <c r="Z49" s="61"/>
    </row>
    <row r="50" spans="1:26" x14ac:dyDescent="0.25">
      <c r="A50" s="66" t="s">
        <v>86</v>
      </c>
      <c r="B50" s="61"/>
      <c r="C50" s="61"/>
      <c r="D50" s="61"/>
      <c r="E50" s="61"/>
      <c r="F50" s="61"/>
      <c r="G50" s="61"/>
      <c r="H50" s="61"/>
      <c r="I50" s="61"/>
      <c r="J50" s="61"/>
      <c r="K50" s="61"/>
      <c r="L50" s="61"/>
      <c r="M50" s="61"/>
      <c r="N50" s="61"/>
      <c r="O50" s="61"/>
      <c r="P50" s="61"/>
      <c r="Q50" s="61"/>
      <c r="R50" s="61"/>
      <c r="S50" s="61"/>
      <c r="T50" s="61"/>
      <c r="U50" s="61"/>
      <c r="V50" s="61"/>
      <c r="W50" s="61"/>
      <c r="X50" s="61"/>
      <c r="Y50" s="61"/>
      <c r="Z50" s="61"/>
    </row>
    <row r="51" spans="1:26" x14ac:dyDescent="0.25">
      <c r="A51" s="61"/>
      <c r="B51" s="61"/>
      <c r="C51" s="61"/>
      <c r="D51" s="61"/>
      <c r="E51" s="61"/>
      <c r="F51" s="61"/>
      <c r="G51" s="61"/>
      <c r="H51" s="61"/>
      <c r="I51" s="61"/>
      <c r="J51" s="61"/>
      <c r="K51" s="61"/>
      <c r="L51" s="61"/>
      <c r="M51" s="61"/>
      <c r="N51" s="61"/>
      <c r="O51" s="61"/>
      <c r="P51" s="61"/>
      <c r="Q51" s="61"/>
      <c r="R51" s="61"/>
      <c r="S51" s="61"/>
      <c r="T51" s="61"/>
      <c r="U51" s="61"/>
      <c r="V51" s="61"/>
      <c r="W51" s="61"/>
      <c r="X51" s="61"/>
      <c r="Y51" s="61"/>
      <c r="Z51" s="61"/>
    </row>
    <row r="52" spans="1:26" x14ac:dyDescent="0.25">
      <c r="A52" s="61"/>
      <c r="B52" s="61"/>
      <c r="C52" s="61"/>
      <c r="D52" s="61"/>
      <c r="E52" s="61"/>
      <c r="F52" s="61"/>
      <c r="G52" s="61"/>
      <c r="H52" s="61"/>
      <c r="I52" s="61"/>
      <c r="J52" s="61"/>
      <c r="K52" s="61"/>
      <c r="L52" s="61"/>
      <c r="M52" s="61"/>
      <c r="N52" s="61"/>
      <c r="O52" s="61"/>
      <c r="P52" s="61"/>
      <c r="Q52" s="61"/>
      <c r="R52" s="61"/>
      <c r="S52" s="61"/>
      <c r="T52" s="61"/>
      <c r="U52" s="61"/>
      <c r="V52" s="61"/>
      <c r="W52" s="61"/>
      <c r="X52" s="61"/>
      <c r="Y52" s="61"/>
      <c r="Z52" s="61"/>
    </row>
    <row r="53" spans="1:26" x14ac:dyDescent="0.25">
      <c r="A53" s="61"/>
      <c r="B53" s="61"/>
      <c r="C53" s="61"/>
      <c r="D53" s="61"/>
      <c r="E53" s="61"/>
      <c r="F53" s="61"/>
      <c r="G53" s="61"/>
      <c r="H53" s="61"/>
      <c r="I53" s="61"/>
      <c r="J53" s="61"/>
      <c r="K53" s="61"/>
      <c r="L53" s="61"/>
      <c r="M53" s="61"/>
      <c r="N53" s="61"/>
      <c r="O53" s="61"/>
      <c r="P53" s="61"/>
      <c r="Q53" s="61"/>
      <c r="R53" s="61"/>
      <c r="S53" s="61"/>
      <c r="T53" s="61"/>
      <c r="U53" s="61"/>
      <c r="V53" s="61"/>
      <c r="W53" s="61"/>
      <c r="X53" s="61"/>
      <c r="Y53" s="61"/>
      <c r="Z53" s="61"/>
    </row>
    <row r="54" spans="1:26" x14ac:dyDescent="0.25">
      <c r="A54" s="61"/>
      <c r="B54" s="61"/>
      <c r="C54" s="61"/>
      <c r="D54" s="61"/>
      <c r="E54" s="61"/>
      <c r="F54" s="61"/>
      <c r="G54" s="61"/>
      <c r="H54" s="61"/>
      <c r="I54" s="61"/>
      <c r="J54" s="61"/>
      <c r="K54" s="61"/>
      <c r="L54" s="61"/>
      <c r="M54" s="61"/>
      <c r="N54" s="61"/>
      <c r="O54" s="61"/>
      <c r="P54" s="61"/>
      <c r="Q54" s="61"/>
      <c r="R54" s="61"/>
      <c r="S54" s="61"/>
      <c r="T54" s="61"/>
      <c r="U54" s="61"/>
      <c r="V54" s="61"/>
      <c r="W54" s="61"/>
      <c r="X54" s="61"/>
      <c r="Y54" s="61"/>
      <c r="Z54" s="61"/>
    </row>
    <row r="55" spans="1:26" x14ac:dyDescent="0.25">
      <c r="A55" s="61"/>
      <c r="B55" s="61"/>
      <c r="C55" s="61"/>
      <c r="D55" s="61"/>
      <c r="E55" s="61"/>
      <c r="F55" s="61"/>
      <c r="G55" s="61"/>
      <c r="H55" s="61"/>
      <c r="I55" s="61"/>
      <c r="J55" s="61"/>
      <c r="K55" s="61"/>
      <c r="L55" s="61"/>
      <c r="M55" s="61"/>
      <c r="N55" s="61"/>
      <c r="O55" s="61"/>
      <c r="P55" s="61"/>
      <c r="Q55" s="61"/>
      <c r="R55" s="61"/>
      <c r="S55" s="61"/>
      <c r="T55" s="61"/>
      <c r="U55" s="61"/>
      <c r="V55" s="61"/>
      <c r="W55" s="61"/>
      <c r="X55" s="61"/>
      <c r="Y55" s="61"/>
      <c r="Z55" s="61"/>
    </row>
    <row r="56" spans="1:26" x14ac:dyDescent="0.25">
      <c r="A56" s="61"/>
      <c r="B56" s="61"/>
      <c r="C56" s="61"/>
      <c r="D56" s="61"/>
      <c r="E56" s="61"/>
      <c r="F56" s="61"/>
      <c r="G56" s="61"/>
      <c r="H56" s="61"/>
      <c r="I56" s="61"/>
      <c r="J56" s="61"/>
      <c r="K56" s="61"/>
      <c r="L56" s="61"/>
      <c r="M56" s="61"/>
      <c r="N56" s="61"/>
      <c r="O56" s="61"/>
      <c r="P56" s="61"/>
      <c r="Q56" s="61"/>
      <c r="R56" s="61"/>
      <c r="S56" s="61"/>
      <c r="T56" s="61"/>
      <c r="U56" s="61"/>
      <c r="V56" s="61"/>
      <c r="W56" s="61"/>
      <c r="X56" s="61"/>
      <c r="Y56" s="61"/>
      <c r="Z56" s="61"/>
    </row>
    <row r="57" spans="1:26" x14ac:dyDescent="0.25">
      <c r="A57" s="61"/>
      <c r="B57" s="61"/>
      <c r="C57" s="61"/>
      <c r="D57" s="61"/>
      <c r="E57" s="61"/>
      <c r="F57" s="61"/>
      <c r="G57" s="61"/>
      <c r="H57" s="61"/>
      <c r="I57" s="61"/>
      <c r="J57" s="61"/>
      <c r="K57" s="61"/>
      <c r="L57" s="61"/>
      <c r="M57" s="61"/>
      <c r="N57" s="61"/>
      <c r="O57" s="61"/>
      <c r="P57" s="61"/>
      <c r="Q57" s="61"/>
      <c r="R57" s="61"/>
      <c r="S57" s="61"/>
      <c r="T57" s="61"/>
      <c r="U57" s="61"/>
      <c r="V57" s="61"/>
      <c r="W57" s="61"/>
      <c r="X57" s="61"/>
      <c r="Y57" s="61"/>
      <c r="Z57" s="61"/>
    </row>
    <row r="58" spans="1:26" x14ac:dyDescent="0.25">
      <c r="A58" s="61"/>
      <c r="B58" s="61"/>
      <c r="C58" s="61"/>
      <c r="D58" s="61"/>
      <c r="E58" s="61"/>
      <c r="F58" s="61"/>
      <c r="G58" s="61"/>
      <c r="H58" s="61"/>
      <c r="I58" s="61"/>
      <c r="J58" s="61"/>
      <c r="K58" s="61"/>
      <c r="L58" s="61"/>
      <c r="M58" s="61"/>
      <c r="N58" s="61"/>
      <c r="O58" s="61"/>
      <c r="P58" s="61"/>
      <c r="Q58" s="61"/>
      <c r="R58" s="61"/>
      <c r="S58" s="61"/>
      <c r="T58" s="61"/>
      <c r="U58" s="61"/>
      <c r="V58" s="61"/>
      <c r="W58" s="61"/>
      <c r="X58" s="61"/>
      <c r="Y58" s="61"/>
      <c r="Z58" s="61"/>
    </row>
    <row r="59" spans="1:26" x14ac:dyDescent="0.25">
      <c r="A59" s="61" t="s">
        <v>87</v>
      </c>
      <c r="B59" s="61"/>
      <c r="C59" s="61"/>
      <c r="D59" s="61"/>
      <c r="E59" s="61"/>
      <c r="F59" s="61"/>
      <c r="G59" s="61"/>
      <c r="H59" s="61"/>
      <c r="I59" s="61"/>
      <c r="J59" s="61"/>
      <c r="K59" s="61"/>
      <c r="L59" s="61"/>
      <c r="M59" s="61"/>
      <c r="N59" s="61"/>
      <c r="O59" s="61"/>
      <c r="P59" s="61"/>
      <c r="Q59" s="61"/>
      <c r="R59" s="61"/>
      <c r="S59" s="61"/>
      <c r="T59" s="61"/>
      <c r="U59" s="61"/>
      <c r="V59" s="61"/>
      <c r="W59" s="61"/>
      <c r="X59" s="61"/>
      <c r="Y59" s="61"/>
      <c r="Z59" s="61"/>
    </row>
    <row r="60" spans="1:26" x14ac:dyDescent="0.25">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row>
    <row r="61" spans="1:26" x14ac:dyDescent="0.25">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row>
    <row r="62" spans="1:26" x14ac:dyDescent="0.25">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row>
    <row r="63" spans="1:26" x14ac:dyDescent="0.25">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row>
    <row r="64" spans="1:26" x14ac:dyDescent="0.25">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row>
    <row r="65" spans="1:26" x14ac:dyDescent="0.25">
      <c r="A65" s="61"/>
      <c r="B65" s="61"/>
      <c r="C65" s="61"/>
      <c r="D65" s="61"/>
      <c r="E65" s="61"/>
      <c r="F65" s="61"/>
      <c r="G65" s="61"/>
      <c r="H65" s="61"/>
      <c r="I65" s="61"/>
      <c r="J65" s="61"/>
      <c r="K65" s="61"/>
      <c r="L65" s="61"/>
      <c r="M65" s="61"/>
      <c r="N65" s="61"/>
      <c r="O65" s="61"/>
      <c r="P65" s="61"/>
      <c r="Q65" s="61"/>
      <c r="R65" s="61"/>
      <c r="S65" s="61"/>
      <c r="T65" s="61"/>
      <c r="U65" s="61"/>
      <c r="V65" s="61"/>
      <c r="W65" s="61"/>
      <c r="X65" s="61"/>
      <c r="Y65" s="61"/>
      <c r="Z65" s="61"/>
    </row>
    <row r="66" spans="1:26" x14ac:dyDescent="0.25">
      <c r="A66" s="61"/>
      <c r="B66" s="61"/>
      <c r="C66" s="61"/>
      <c r="D66" s="61"/>
      <c r="E66" s="61"/>
      <c r="F66" s="61"/>
      <c r="G66" s="61"/>
      <c r="H66" s="61"/>
      <c r="I66" s="61"/>
      <c r="J66" s="61"/>
      <c r="K66" s="61"/>
      <c r="L66" s="61"/>
      <c r="M66" s="61"/>
      <c r="N66" s="61"/>
      <c r="O66" s="61"/>
      <c r="P66" s="61"/>
      <c r="Q66" s="61"/>
      <c r="R66" s="61"/>
      <c r="S66" s="61"/>
      <c r="T66" s="61"/>
      <c r="U66" s="61"/>
      <c r="V66" s="61"/>
      <c r="W66" s="61"/>
      <c r="X66" s="61"/>
      <c r="Y66" s="61"/>
      <c r="Z66" s="61"/>
    </row>
    <row r="67" spans="1:26" x14ac:dyDescent="0.25">
      <c r="A67" s="61"/>
      <c r="B67" s="61"/>
      <c r="C67" s="61"/>
      <c r="D67" s="61"/>
      <c r="E67" s="61"/>
      <c r="F67" s="61"/>
      <c r="G67" s="61"/>
      <c r="H67" s="61"/>
      <c r="I67" s="61"/>
      <c r="J67" s="61"/>
      <c r="K67" s="61"/>
      <c r="L67" s="61"/>
      <c r="M67" s="61"/>
      <c r="N67" s="61"/>
      <c r="O67" s="61"/>
      <c r="P67" s="61"/>
      <c r="Q67" s="61"/>
      <c r="R67" s="61"/>
      <c r="S67" s="61"/>
      <c r="T67" s="61"/>
      <c r="U67" s="61"/>
      <c r="V67" s="61"/>
      <c r="W67" s="61"/>
      <c r="X67" s="61"/>
      <c r="Y67" s="61"/>
      <c r="Z67" s="61"/>
    </row>
    <row r="68" spans="1:26" x14ac:dyDescent="0.25">
      <c r="A68" s="61"/>
      <c r="B68" s="61"/>
      <c r="C68" s="61"/>
      <c r="D68" s="61"/>
      <c r="E68" s="61"/>
      <c r="F68" s="61"/>
      <c r="G68" s="61"/>
      <c r="H68" s="61"/>
      <c r="I68" s="61"/>
      <c r="J68" s="61"/>
      <c r="K68" s="61"/>
      <c r="L68" s="61"/>
      <c r="M68" s="61"/>
      <c r="N68" s="61"/>
      <c r="O68" s="61"/>
      <c r="P68" s="61"/>
      <c r="Q68" s="61"/>
      <c r="R68" s="61"/>
      <c r="S68" s="61"/>
      <c r="T68" s="61"/>
      <c r="U68" s="61"/>
      <c r="V68" s="61"/>
      <c r="W68" s="61"/>
      <c r="X68" s="61"/>
      <c r="Y68" s="61"/>
      <c r="Z68" s="61"/>
    </row>
    <row r="69" spans="1:26" x14ac:dyDescent="0.25">
      <c r="A69" s="61"/>
      <c r="B69" s="61"/>
      <c r="C69" s="61"/>
      <c r="D69" s="61"/>
      <c r="E69" s="61"/>
      <c r="F69" s="61"/>
      <c r="G69" s="61"/>
      <c r="H69" s="61"/>
      <c r="I69" s="61"/>
      <c r="J69" s="61"/>
      <c r="K69" s="61"/>
      <c r="L69" s="61"/>
      <c r="M69" s="61"/>
      <c r="N69" s="61"/>
      <c r="O69" s="61"/>
      <c r="P69" s="61"/>
      <c r="Q69" s="61"/>
      <c r="R69" s="61"/>
      <c r="S69" s="61"/>
      <c r="T69" s="61"/>
      <c r="U69" s="61"/>
      <c r="V69" s="61"/>
      <c r="W69" s="61"/>
      <c r="X69" s="61"/>
      <c r="Y69" s="61"/>
      <c r="Z69" s="61"/>
    </row>
    <row r="70" spans="1:26" x14ac:dyDescent="0.25">
      <c r="A70" s="61"/>
      <c r="B70" s="61"/>
      <c r="C70" s="61"/>
      <c r="D70" s="61"/>
      <c r="E70" s="61"/>
      <c r="F70" s="61"/>
      <c r="G70" s="61"/>
      <c r="H70" s="61"/>
      <c r="I70" s="61"/>
      <c r="J70" s="61"/>
      <c r="K70" s="61"/>
      <c r="L70" s="61"/>
      <c r="M70" s="61"/>
      <c r="N70" s="61"/>
      <c r="O70" s="61"/>
      <c r="P70" s="61"/>
      <c r="Q70" s="61"/>
      <c r="R70" s="61"/>
      <c r="S70" s="61"/>
      <c r="T70" s="61"/>
      <c r="U70" s="61"/>
      <c r="V70" s="61"/>
      <c r="W70" s="61"/>
      <c r="X70" s="61"/>
      <c r="Y70" s="61"/>
      <c r="Z70" s="61"/>
    </row>
    <row r="71" spans="1:26" x14ac:dyDescent="0.25">
      <c r="A71" s="61"/>
      <c r="B71" s="61"/>
      <c r="C71" s="61"/>
      <c r="D71" s="61"/>
      <c r="E71" s="61"/>
      <c r="F71" s="61"/>
      <c r="G71" s="61"/>
      <c r="H71" s="61"/>
      <c r="I71" s="61"/>
      <c r="J71" s="61"/>
      <c r="K71" s="61"/>
      <c r="L71" s="61"/>
      <c r="M71" s="61"/>
      <c r="N71" s="61"/>
      <c r="O71" s="61"/>
      <c r="P71" s="61"/>
      <c r="Q71" s="61"/>
      <c r="R71" s="61"/>
      <c r="S71" s="61"/>
      <c r="T71" s="61"/>
      <c r="U71" s="61"/>
      <c r="V71" s="61"/>
      <c r="W71" s="61"/>
      <c r="X71" s="61"/>
      <c r="Y71" s="61"/>
      <c r="Z71" s="61"/>
    </row>
    <row r="72" spans="1:26" x14ac:dyDescent="0.25">
      <c r="A72" s="61"/>
      <c r="B72" s="61"/>
      <c r="C72" s="61"/>
      <c r="D72" s="61"/>
      <c r="E72" s="61"/>
      <c r="F72" s="61"/>
      <c r="G72" s="61"/>
      <c r="H72" s="61"/>
      <c r="I72" s="61"/>
      <c r="J72" s="61"/>
      <c r="K72" s="61"/>
      <c r="L72" s="61"/>
      <c r="M72" s="61"/>
      <c r="N72" s="61"/>
      <c r="O72" s="61"/>
      <c r="P72" s="61"/>
      <c r="Q72" s="61"/>
      <c r="R72" s="61"/>
      <c r="S72" s="61"/>
      <c r="T72" s="61"/>
      <c r="U72" s="61"/>
      <c r="V72" s="61"/>
      <c r="W72" s="61"/>
      <c r="X72" s="61"/>
      <c r="Y72" s="61"/>
      <c r="Z72" s="61"/>
    </row>
    <row r="73" spans="1:26" x14ac:dyDescent="0.25">
      <c r="A73" s="61"/>
      <c r="B73" s="61"/>
      <c r="C73" s="61"/>
      <c r="D73" s="61"/>
      <c r="E73" s="61"/>
      <c r="F73" s="61"/>
      <c r="G73" s="61"/>
      <c r="H73" s="61"/>
      <c r="I73" s="61"/>
      <c r="J73" s="61"/>
      <c r="K73" s="61"/>
      <c r="L73" s="61"/>
      <c r="M73" s="61"/>
      <c r="N73" s="61"/>
      <c r="O73" s="61"/>
      <c r="P73" s="61"/>
      <c r="Q73" s="61"/>
      <c r="R73" s="61"/>
      <c r="S73" s="61"/>
      <c r="T73" s="61"/>
      <c r="U73" s="61"/>
      <c r="V73" s="61"/>
      <c r="W73" s="61"/>
      <c r="X73" s="61"/>
      <c r="Y73" s="61"/>
      <c r="Z73" s="61"/>
    </row>
    <row r="74" spans="1:26" x14ac:dyDescent="0.25">
      <c r="A74" s="61"/>
      <c r="B74" s="61"/>
      <c r="C74" s="61"/>
      <c r="D74" s="61"/>
      <c r="E74" s="61"/>
      <c r="F74" s="61"/>
      <c r="G74" s="61"/>
      <c r="H74" s="61"/>
      <c r="I74" s="61"/>
      <c r="J74" s="61"/>
      <c r="K74" s="61"/>
      <c r="L74" s="61"/>
      <c r="M74" s="61"/>
      <c r="N74" s="61"/>
      <c r="O74" s="61"/>
      <c r="P74" s="61"/>
      <c r="Q74" s="61"/>
      <c r="R74" s="61"/>
      <c r="S74" s="61"/>
      <c r="T74" s="61"/>
      <c r="U74" s="61"/>
      <c r="V74" s="61"/>
      <c r="W74" s="61"/>
      <c r="X74" s="61"/>
      <c r="Y74" s="61"/>
      <c r="Z74" s="61"/>
    </row>
    <row r="75" spans="1:26" x14ac:dyDescent="0.25">
      <c r="A75" s="61"/>
      <c r="B75" s="61"/>
      <c r="C75" s="61"/>
      <c r="D75" s="61"/>
      <c r="E75" s="61"/>
      <c r="F75" s="61"/>
      <c r="G75" s="61"/>
      <c r="H75" s="61"/>
      <c r="I75" s="61"/>
      <c r="J75" s="61"/>
      <c r="K75" s="61"/>
      <c r="L75" s="61"/>
      <c r="M75" s="61"/>
      <c r="N75" s="61"/>
      <c r="O75" s="61"/>
      <c r="P75" s="61"/>
      <c r="Q75" s="61"/>
      <c r="R75" s="61"/>
      <c r="S75" s="61"/>
      <c r="T75" s="61"/>
      <c r="U75" s="61"/>
      <c r="V75" s="61"/>
      <c r="W75" s="61"/>
      <c r="X75" s="61"/>
      <c r="Y75" s="61"/>
      <c r="Z75" s="61"/>
    </row>
    <row r="76" spans="1:26" x14ac:dyDescent="0.25">
      <c r="A76" s="61"/>
      <c r="B76" s="61"/>
      <c r="C76" s="61"/>
      <c r="D76" s="61"/>
      <c r="E76" s="61"/>
      <c r="F76" s="61"/>
      <c r="G76" s="61"/>
      <c r="H76" s="61"/>
      <c r="I76" s="61"/>
      <c r="J76" s="61"/>
      <c r="K76" s="61"/>
      <c r="L76" s="61"/>
      <c r="M76" s="61"/>
      <c r="N76" s="61"/>
      <c r="O76" s="61"/>
      <c r="P76" s="61"/>
      <c r="Q76" s="61"/>
      <c r="R76" s="61"/>
      <c r="S76" s="61"/>
      <c r="T76" s="61"/>
      <c r="U76" s="61"/>
      <c r="V76" s="61"/>
      <c r="W76" s="61"/>
      <c r="X76" s="61"/>
      <c r="Y76" s="61"/>
      <c r="Z76" s="61"/>
    </row>
    <row r="77" spans="1:26" x14ac:dyDescent="0.25">
      <c r="A77" s="61"/>
      <c r="B77" s="61"/>
      <c r="C77" s="61"/>
      <c r="D77" s="61"/>
      <c r="E77" s="61"/>
      <c r="F77" s="61"/>
      <c r="G77" s="61"/>
      <c r="H77" s="61"/>
      <c r="I77" s="61"/>
      <c r="J77" s="61"/>
      <c r="K77" s="61"/>
      <c r="L77" s="61"/>
      <c r="M77" s="61"/>
      <c r="N77" s="61"/>
      <c r="O77" s="61"/>
      <c r="P77" s="61"/>
      <c r="Q77" s="61"/>
      <c r="R77" s="61"/>
      <c r="S77" s="61"/>
      <c r="T77" s="61"/>
      <c r="U77" s="61"/>
      <c r="V77" s="61"/>
      <c r="W77" s="61"/>
      <c r="X77" s="61"/>
      <c r="Y77" s="61"/>
      <c r="Z77" s="61"/>
    </row>
    <row r="78" spans="1:26" x14ac:dyDescent="0.25">
      <c r="A78" s="61"/>
      <c r="B78" s="61"/>
      <c r="C78" s="61"/>
      <c r="D78" s="61"/>
      <c r="E78" s="61"/>
      <c r="F78" s="61"/>
      <c r="G78" s="61"/>
      <c r="H78" s="61"/>
      <c r="I78" s="61"/>
      <c r="J78" s="61"/>
      <c r="K78" s="61"/>
      <c r="L78" s="61"/>
      <c r="M78" s="61"/>
      <c r="N78" s="61"/>
      <c r="O78" s="61"/>
      <c r="P78" s="61"/>
      <c r="Q78" s="61"/>
      <c r="R78" s="61"/>
      <c r="S78" s="61"/>
      <c r="T78" s="61"/>
      <c r="U78" s="61"/>
      <c r="V78" s="61"/>
      <c r="W78" s="61"/>
      <c r="X78" s="61"/>
      <c r="Y78" s="61"/>
      <c r="Z78" s="61"/>
    </row>
    <row r="79" spans="1:26" x14ac:dyDescent="0.25">
      <c r="A79" s="61"/>
      <c r="B79" s="61"/>
      <c r="C79" s="61"/>
      <c r="D79" s="61"/>
      <c r="E79" s="61"/>
      <c r="F79" s="61"/>
      <c r="G79" s="61"/>
      <c r="H79" s="61"/>
      <c r="I79" s="61"/>
      <c r="J79" s="61"/>
      <c r="K79" s="61"/>
      <c r="L79" s="61"/>
      <c r="M79" s="61"/>
      <c r="N79" s="61"/>
      <c r="O79" s="61"/>
      <c r="P79" s="61"/>
      <c r="Q79" s="61"/>
      <c r="R79" s="61"/>
      <c r="S79" s="61"/>
      <c r="T79" s="61"/>
      <c r="U79" s="61"/>
      <c r="V79" s="61"/>
      <c r="W79" s="61"/>
      <c r="X79" s="61"/>
      <c r="Y79" s="61"/>
      <c r="Z79" s="61"/>
    </row>
    <row r="80" spans="1:26" x14ac:dyDescent="0.25">
      <c r="A80" s="61"/>
      <c r="B80" s="61"/>
      <c r="C80" s="61"/>
      <c r="D80" s="61"/>
      <c r="E80" s="61"/>
      <c r="F80" s="61"/>
      <c r="G80" s="61"/>
      <c r="H80" s="61"/>
      <c r="I80" s="61"/>
      <c r="J80" s="61"/>
      <c r="K80" s="61"/>
      <c r="L80" s="61"/>
      <c r="M80" s="61"/>
      <c r="N80" s="61"/>
      <c r="O80" s="61"/>
      <c r="P80" s="61"/>
      <c r="Q80" s="61"/>
      <c r="R80" s="61"/>
      <c r="S80" s="61"/>
      <c r="T80" s="61"/>
      <c r="U80" s="61"/>
      <c r="V80" s="61"/>
      <c r="W80" s="61"/>
      <c r="X80" s="61"/>
      <c r="Y80" s="61"/>
      <c r="Z80" s="61"/>
    </row>
    <row r="81" spans="1:26" x14ac:dyDescent="0.25">
      <c r="A81" s="61"/>
      <c r="B81" s="61"/>
      <c r="C81" s="61"/>
      <c r="D81" s="61"/>
      <c r="E81" s="61"/>
      <c r="F81" s="61"/>
      <c r="G81" s="61"/>
      <c r="H81" s="61"/>
      <c r="I81" s="61"/>
      <c r="J81" s="61"/>
      <c r="K81" s="61"/>
      <c r="L81" s="61"/>
      <c r="M81" s="61"/>
      <c r="N81" s="61"/>
      <c r="O81" s="61"/>
      <c r="P81" s="61"/>
      <c r="Q81" s="61"/>
      <c r="R81" s="61"/>
      <c r="S81" s="61"/>
      <c r="T81" s="61"/>
      <c r="U81" s="61"/>
      <c r="V81" s="61"/>
      <c r="W81" s="61"/>
      <c r="X81" s="61"/>
      <c r="Y81" s="61"/>
      <c r="Z81" s="61"/>
    </row>
    <row r="82" spans="1:26" x14ac:dyDescent="0.25">
      <c r="A82" s="61"/>
      <c r="B82" s="61"/>
      <c r="C82" s="61"/>
      <c r="D82" s="61"/>
      <c r="E82" s="61"/>
      <c r="F82" s="61"/>
      <c r="G82" s="61"/>
      <c r="H82" s="61"/>
      <c r="I82" s="61"/>
      <c r="J82" s="61"/>
      <c r="K82" s="61"/>
      <c r="L82" s="61"/>
      <c r="M82" s="61"/>
      <c r="N82" s="61"/>
      <c r="O82" s="61"/>
      <c r="P82" s="61"/>
      <c r="Q82" s="61"/>
      <c r="R82" s="61"/>
      <c r="S82" s="61"/>
      <c r="T82" s="61"/>
      <c r="U82" s="61"/>
      <c r="V82" s="61"/>
      <c r="W82" s="61"/>
      <c r="X82" s="61"/>
      <c r="Y82" s="61"/>
      <c r="Z82" s="61"/>
    </row>
    <row r="83" spans="1:26" x14ac:dyDescent="0.25">
      <c r="A83" s="61"/>
      <c r="B83" s="61"/>
      <c r="C83" s="61"/>
      <c r="D83" s="61"/>
      <c r="E83" s="61"/>
      <c r="F83" s="61"/>
      <c r="G83" s="61"/>
      <c r="H83" s="61"/>
      <c r="I83" s="61"/>
      <c r="J83" s="61"/>
      <c r="K83" s="61"/>
      <c r="L83" s="61"/>
      <c r="M83" s="61"/>
      <c r="N83" s="61"/>
      <c r="O83" s="61"/>
      <c r="P83" s="61"/>
      <c r="Q83" s="61"/>
      <c r="R83" s="61"/>
      <c r="S83" s="61"/>
      <c r="T83" s="61"/>
      <c r="U83" s="61"/>
      <c r="V83" s="61"/>
      <c r="W83" s="61"/>
      <c r="X83" s="61"/>
      <c r="Y83" s="61"/>
      <c r="Z83" s="61"/>
    </row>
    <row r="84" spans="1:26" x14ac:dyDescent="0.25">
      <c r="A84" s="61"/>
      <c r="B84" s="61"/>
      <c r="C84" s="61"/>
      <c r="D84" s="61"/>
      <c r="E84" s="61"/>
      <c r="F84" s="61"/>
      <c r="G84" s="61"/>
      <c r="H84" s="61"/>
      <c r="I84" s="61"/>
      <c r="J84" s="61"/>
      <c r="K84" s="61"/>
      <c r="L84" s="61"/>
      <c r="M84" s="61"/>
      <c r="N84" s="61"/>
      <c r="O84" s="61"/>
      <c r="P84" s="61"/>
      <c r="Q84" s="61"/>
      <c r="R84" s="61"/>
      <c r="S84" s="61"/>
      <c r="T84" s="61"/>
      <c r="U84" s="61"/>
      <c r="V84" s="61"/>
      <c r="W84" s="61"/>
      <c r="X84" s="61"/>
      <c r="Y84" s="61"/>
      <c r="Z84" s="61"/>
    </row>
    <row r="85" spans="1:26" x14ac:dyDescent="0.25">
      <c r="A85" s="61"/>
      <c r="B85" s="61"/>
      <c r="C85" s="61"/>
      <c r="D85" s="61"/>
      <c r="E85" s="61"/>
      <c r="F85" s="61"/>
      <c r="G85" s="61"/>
      <c r="H85" s="61"/>
      <c r="I85" s="61"/>
      <c r="J85" s="61"/>
      <c r="K85" s="61"/>
      <c r="L85" s="61"/>
      <c r="M85" s="61"/>
      <c r="N85" s="61"/>
      <c r="O85" s="61"/>
      <c r="P85" s="61"/>
      <c r="Q85" s="61"/>
      <c r="R85" s="61"/>
      <c r="S85" s="61"/>
      <c r="T85" s="61"/>
      <c r="U85" s="61"/>
      <c r="V85" s="61"/>
      <c r="W85" s="61"/>
      <c r="X85" s="61"/>
      <c r="Y85" s="61"/>
      <c r="Z85" s="61"/>
    </row>
    <row r="86" spans="1:26" x14ac:dyDescent="0.25">
      <c r="A86" s="61"/>
      <c r="B86" s="61"/>
      <c r="C86" s="61"/>
      <c r="D86" s="61"/>
      <c r="E86" s="61"/>
      <c r="F86" s="61"/>
      <c r="G86" s="61"/>
      <c r="H86" s="61"/>
      <c r="I86" s="61"/>
      <c r="J86" s="61"/>
      <c r="K86" s="61"/>
      <c r="L86" s="61"/>
      <c r="M86" s="61"/>
      <c r="N86" s="61"/>
      <c r="O86" s="61"/>
      <c r="P86" s="61"/>
      <c r="Q86" s="61"/>
      <c r="R86" s="61"/>
      <c r="S86" s="61"/>
      <c r="T86" s="61"/>
      <c r="U86" s="61"/>
      <c r="V86" s="61"/>
      <c r="W86" s="61"/>
      <c r="X86" s="61"/>
      <c r="Y86" s="61"/>
      <c r="Z86" s="61"/>
    </row>
    <row r="87" spans="1:26" x14ac:dyDescent="0.25">
      <c r="A87" s="61"/>
      <c r="B87" s="61"/>
      <c r="C87" s="61"/>
      <c r="D87" s="61"/>
      <c r="E87" s="61"/>
      <c r="F87" s="61"/>
      <c r="G87" s="61"/>
      <c r="H87" s="61"/>
      <c r="I87" s="61"/>
      <c r="J87" s="61"/>
      <c r="K87" s="61"/>
      <c r="L87" s="61"/>
      <c r="M87" s="61"/>
      <c r="N87" s="61"/>
      <c r="O87" s="61"/>
      <c r="P87" s="61"/>
      <c r="Q87" s="61"/>
      <c r="R87" s="61"/>
      <c r="S87" s="61"/>
      <c r="T87" s="61"/>
      <c r="U87" s="61"/>
      <c r="V87" s="61"/>
      <c r="W87" s="61"/>
      <c r="X87" s="61"/>
      <c r="Y87" s="61"/>
      <c r="Z87" s="61"/>
    </row>
    <row r="88" spans="1:26" x14ac:dyDescent="0.25">
      <c r="A88" s="61"/>
      <c r="B88" s="61"/>
      <c r="C88" s="61"/>
      <c r="D88" s="61"/>
      <c r="E88" s="61"/>
      <c r="F88" s="61"/>
      <c r="G88" s="61"/>
      <c r="H88" s="61"/>
      <c r="I88" s="61"/>
      <c r="J88" s="61"/>
      <c r="K88" s="61"/>
      <c r="L88" s="61"/>
      <c r="M88" s="61"/>
      <c r="N88" s="61"/>
      <c r="O88" s="61"/>
      <c r="P88" s="61"/>
      <c r="Q88" s="61"/>
      <c r="R88" s="61"/>
      <c r="S88" s="61"/>
      <c r="T88" s="61"/>
      <c r="U88" s="61"/>
      <c r="V88" s="61"/>
      <c r="W88" s="61"/>
      <c r="X88" s="61"/>
      <c r="Y88" s="61"/>
      <c r="Z88" s="61"/>
    </row>
    <row r="89" spans="1:26" x14ac:dyDescent="0.25">
      <c r="A89" s="61"/>
      <c r="B89" s="61"/>
      <c r="C89" s="61"/>
      <c r="D89" s="61"/>
      <c r="E89" s="61"/>
      <c r="F89" s="61"/>
      <c r="G89" s="61"/>
      <c r="H89" s="61"/>
      <c r="I89" s="61"/>
      <c r="J89" s="61"/>
      <c r="K89" s="61"/>
      <c r="L89" s="61"/>
      <c r="M89" s="61"/>
      <c r="N89" s="61"/>
      <c r="O89" s="61"/>
      <c r="P89" s="61"/>
      <c r="Q89" s="61"/>
      <c r="R89" s="61"/>
      <c r="S89" s="61"/>
      <c r="T89" s="61"/>
      <c r="U89" s="61"/>
      <c r="V89" s="61"/>
      <c r="W89" s="61"/>
      <c r="X89" s="61"/>
      <c r="Y89" s="61"/>
      <c r="Z89" s="61"/>
    </row>
    <row r="90" spans="1:26" x14ac:dyDescent="0.25">
      <c r="A90" s="61"/>
      <c r="B90" s="61"/>
      <c r="C90" s="61"/>
      <c r="D90" s="61"/>
      <c r="E90" s="61"/>
      <c r="F90" s="61"/>
      <c r="G90" s="61"/>
      <c r="H90" s="61"/>
      <c r="I90" s="61"/>
      <c r="J90" s="61"/>
      <c r="K90" s="61"/>
      <c r="L90" s="61"/>
      <c r="M90" s="61"/>
      <c r="N90" s="61"/>
      <c r="O90" s="61"/>
      <c r="P90" s="61"/>
      <c r="Q90" s="61"/>
      <c r="R90" s="61"/>
      <c r="S90" s="61"/>
      <c r="T90" s="61"/>
      <c r="U90" s="61"/>
      <c r="V90" s="61"/>
      <c r="W90" s="61"/>
      <c r="X90" s="61"/>
      <c r="Y90" s="61"/>
      <c r="Z90" s="61"/>
    </row>
    <row r="91" spans="1:26" x14ac:dyDescent="0.25">
      <c r="A91" s="61"/>
      <c r="B91" s="61"/>
      <c r="C91" s="61"/>
      <c r="D91" s="61"/>
      <c r="E91" s="61"/>
      <c r="F91" s="61"/>
      <c r="G91" s="61"/>
      <c r="H91" s="61"/>
      <c r="I91" s="61"/>
      <c r="J91" s="61"/>
      <c r="K91" s="61"/>
      <c r="L91" s="61"/>
      <c r="M91" s="61"/>
      <c r="N91" s="61"/>
      <c r="O91" s="61"/>
      <c r="P91" s="61"/>
      <c r="Q91" s="61"/>
      <c r="R91" s="61"/>
      <c r="S91" s="61"/>
      <c r="T91" s="61"/>
      <c r="U91" s="61"/>
      <c r="V91" s="61"/>
      <c r="W91" s="61"/>
      <c r="X91" s="61"/>
      <c r="Y91" s="61"/>
      <c r="Z91" s="61"/>
    </row>
    <row r="92" spans="1:26" x14ac:dyDescent="0.25">
      <c r="A92" s="61"/>
      <c r="B92" s="61"/>
      <c r="C92" s="61"/>
      <c r="D92" s="61"/>
      <c r="E92" s="61"/>
      <c r="F92" s="61"/>
      <c r="G92" s="61"/>
      <c r="H92" s="61"/>
      <c r="I92" s="61"/>
      <c r="J92" s="61"/>
      <c r="K92" s="61"/>
      <c r="L92" s="61"/>
      <c r="M92" s="61"/>
      <c r="N92" s="61"/>
      <c r="O92" s="61"/>
      <c r="P92" s="61"/>
      <c r="Q92" s="61"/>
      <c r="R92" s="61"/>
      <c r="S92" s="61"/>
      <c r="T92" s="61"/>
      <c r="U92" s="61"/>
      <c r="V92" s="61"/>
      <c r="W92" s="61"/>
      <c r="X92" s="61"/>
      <c r="Y92" s="61"/>
      <c r="Z92" s="61"/>
    </row>
    <row r="93" spans="1:26" x14ac:dyDescent="0.25">
      <c r="A93" s="61"/>
      <c r="B93" s="61"/>
      <c r="C93" s="61"/>
      <c r="D93" s="61"/>
      <c r="E93" s="61"/>
      <c r="F93" s="61"/>
      <c r="G93" s="61"/>
      <c r="H93" s="61"/>
      <c r="I93" s="61"/>
      <c r="J93" s="61"/>
      <c r="K93" s="61"/>
      <c r="L93" s="61"/>
      <c r="M93" s="61"/>
      <c r="N93" s="61"/>
      <c r="O93" s="61"/>
      <c r="P93" s="61"/>
      <c r="Q93" s="61"/>
      <c r="R93" s="61"/>
      <c r="S93" s="61"/>
      <c r="T93" s="61"/>
      <c r="U93" s="61"/>
      <c r="V93" s="61"/>
      <c r="W93" s="61"/>
      <c r="X93" s="61"/>
      <c r="Y93" s="61"/>
      <c r="Z93" s="61"/>
    </row>
    <row r="94" spans="1:26" x14ac:dyDescent="0.25">
      <c r="A94" s="61"/>
      <c r="B94" s="61"/>
      <c r="C94" s="61"/>
      <c r="D94" s="61"/>
      <c r="E94" s="61"/>
      <c r="F94" s="61"/>
      <c r="G94" s="61"/>
      <c r="H94" s="61"/>
      <c r="I94" s="61"/>
      <c r="J94" s="61"/>
      <c r="K94" s="61"/>
      <c r="L94" s="61"/>
      <c r="M94" s="61"/>
      <c r="N94" s="61"/>
      <c r="O94" s="61"/>
      <c r="P94" s="61"/>
      <c r="Q94" s="61"/>
      <c r="R94" s="61"/>
      <c r="S94" s="61"/>
      <c r="T94" s="61"/>
      <c r="U94" s="61"/>
      <c r="V94" s="61"/>
      <c r="W94" s="61"/>
      <c r="X94" s="61"/>
      <c r="Y94" s="61"/>
      <c r="Z94" s="61"/>
    </row>
    <row r="95" spans="1:26" x14ac:dyDescent="0.25">
      <c r="A95" s="61"/>
      <c r="B95" s="61"/>
      <c r="C95" s="61"/>
      <c r="D95" s="61"/>
      <c r="E95" s="61"/>
      <c r="F95" s="61"/>
      <c r="G95" s="61"/>
      <c r="H95" s="61"/>
      <c r="I95" s="61"/>
      <c r="J95" s="61"/>
      <c r="K95" s="61"/>
      <c r="L95" s="61"/>
      <c r="M95" s="61"/>
      <c r="N95" s="61"/>
      <c r="O95" s="61"/>
      <c r="P95" s="61"/>
      <c r="Q95" s="61"/>
      <c r="R95" s="61"/>
      <c r="S95" s="61"/>
      <c r="T95" s="61"/>
      <c r="U95" s="61"/>
      <c r="V95" s="61"/>
      <c r="W95" s="61"/>
      <c r="X95" s="61"/>
      <c r="Y95" s="61"/>
      <c r="Z95" s="61"/>
    </row>
    <row r="96" spans="1:26" x14ac:dyDescent="0.25">
      <c r="A96" s="61"/>
      <c r="B96" s="61"/>
      <c r="C96" s="61"/>
      <c r="D96" s="61"/>
      <c r="E96" s="61"/>
      <c r="F96" s="61"/>
      <c r="G96" s="61"/>
      <c r="H96" s="61"/>
      <c r="I96" s="61"/>
      <c r="J96" s="61"/>
      <c r="K96" s="61"/>
      <c r="L96" s="61"/>
      <c r="M96" s="61"/>
      <c r="N96" s="61"/>
      <c r="O96" s="61"/>
      <c r="P96" s="61"/>
      <c r="Q96" s="61"/>
      <c r="R96" s="61"/>
      <c r="S96" s="61"/>
      <c r="T96" s="61"/>
      <c r="U96" s="61"/>
      <c r="V96" s="61"/>
      <c r="W96" s="61"/>
      <c r="X96" s="61"/>
      <c r="Y96" s="61"/>
      <c r="Z96" s="61"/>
    </row>
    <row r="97" spans="1:26" x14ac:dyDescent="0.25">
      <c r="A97" s="61"/>
      <c r="B97" s="61"/>
      <c r="C97" s="61"/>
      <c r="D97" s="61"/>
      <c r="E97" s="61"/>
      <c r="F97" s="61"/>
      <c r="G97" s="61"/>
      <c r="H97" s="61"/>
      <c r="I97" s="61"/>
      <c r="J97" s="61"/>
      <c r="K97" s="61"/>
      <c r="L97" s="61"/>
      <c r="M97" s="61"/>
      <c r="N97" s="61"/>
      <c r="O97" s="61"/>
      <c r="P97" s="61"/>
      <c r="Q97" s="61"/>
      <c r="R97" s="61"/>
      <c r="S97" s="61"/>
      <c r="T97" s="61"/>
      <c r="U97" s="61"/>
      <c r="V97" s="61"/>
      <c r="W97" s="61"/>
      <c r="X97" s="61"/>
      <c r="Y97" s="61"/>
      <c r="Z97" s="61"/>
    </row>
    <row r="98" spans="1:26" x14ac:dyDescent="0.25">
      <c r="A98" s="61"/>
      <c r="B98" s="61"/>
      <c r="C98" s="61"/>
      <c r="D98" s="61"/>
      <c r="E98" s="61"/>
      <c r="F98" s="61"/>
      <c r="G98" s="61"/>
      <c r="H98" s="61"/>
      <c r="I98" s="61"/>
      <c r="J98" s="61"/>
      <c r="K98" s="61"/>
      <c r="L98" s="61"/>
      <c r="M98" s="61"/>
      <c r="N98" s="61"/>
      <c r="O98" s="61"/>
      <c r="P98" s="61"/>
      <c r="Q98" s="61"/>
      <c r="R98" s="61"/>
      <c r="S98" s="61"/>
      <c r="T98" s="61"/>
      <c r="U98" s="61"/>
      <c r="V98" s="61"/>
      <c r="W98" s="61"/>
      <c r="X98" s="61"/>
      <c r="Y98" s="61"/>
      <c r="Z98" s="61"/>
    </row>
    <row r="99" spans="1:26" x14ac:dyDescent="0.25">
      <c r="A99" s="61"/>
      <c r="B99" s="61"/>
      <c r="C99" s="61"/>
      <c r="D99" s="61"/>
      <c r="E99" s="61"/>
      <c r="F99" s="61"/>
      <c r="G99" s="61"/>
      <c r="H99" s="61"/>
      <c r="I99" s="61"/>
      <c r="J99" s="61"/>
      <c r="K99" s="61"/>
      <c r="L99" s="61"/>
      <c r="M99" s="61"/>
      <c r="N99" s="61"/>
      <c r="O99" s="61"/>
      <c r="P99" s="61"/>
      <c r="Q99" s="61"/>
      <c r="R99" s="61"/>
      <c r="S99" s="61"/>
      <c r="T99" s="61"/>
      <c r="U99" s="61"/>
      <c r="V99" s="61"/>
      <c r="W99" s="61"/>
      <c r="X99" s="61"/>
      <c r="Y99" s="61"/>
      <c r="Z99" s="61"/>
    </row>
    <row r="100" spans="1:26" x14ac:dyDescent="0.25">
      <c r="A100" s="61"/>
      <c r="B100" s="61"/>
      <c r="C100" s="61"/>
      <c r="D100" s="61"/>
      <c r="E100" s="61"/>
      <c r="F100" s="61"/>
      <c r="G100" s="61"/>
      <c r="H100" s="61"/>
      <c r="I100" s="61"/>
      <c r="J100" s="61"/>
      <c r="K100" s="61"/>
      <c r="L100" s="61"/>
      <c r="M100" s="61"/>
      <c r="N100" s="61"/>
      <c r="O100" s="61"/>
      <c r="P100" s="61"/>
      <c r="Q100" s="61"/>
      <c r="R100" s="61"/>
      <c r="S100" s="61"/>
      <c r="T100" s="61"/>
      <c r="U100" s="61"/>
      <c r="V100" s="61"/>
      <c r="W100" s="61"/>
      <c r="X100" s="61"/>
      <c r="Y100" s="61"/>
      <c r="Z100" s="61"/>
    </row>
    <row r="101" spans="1:26" x14ac:dyDescent="0.25">
      <c r="A101" s="61"/>
      <c r="B101" s="61"/>
      <c r="C101" s="61"/>
      <c r="D101" s="61"/>
      <c r="E101" s="61"/>
      <c r="F101" s="61"/>
      <c r="G101" s="61"/>
      <c r="H101" s="61"/>
      <c r="I101" s="61"/>
      <c r="J101" s="61"/>
      <c r="K101" s="61"/>
      <c r="L101" s="61"/>
      <c r="M101" s="61"/>
      <c r="N101" s="61"/>
      <c r="O101" s="61"/>
      <c r="P101" s="61"/>
      <c r="Q101" s="61"/>
      <c r="R101" s="61"/>
      <c r="S101" s="61"/>
      <c r="T101" s="61"/>
      <c r="U101" s="61"/>
      <c r="V101" s="61"/>
      <c r="W101" s="61"/>
      <c r="X101" s="61"/>
      <c r="Y101" s="61"/>
      <c r="Z101" s="61"/>
    </row>
    <row r="102" spans="1:26" x14ac:dyDescent="0.25">
      <c r="A102" s="61"/>
      <c r="B102" s="61"/>
      <c r="C102" s="61"/>
      <c r="D102" s="61"/>
      <c r="E102" s="61"/>
      <c r="F102" s="61"/>
      <c r="G102" s="61"/>
      <c r="H102" s="61"/>
      <c r="I102" s="61"/>
      <c r="J102" s="61"/>
      <c r="K102" s="61"/>
      <c r="L102" s="61"/>
      <c r="M102" s="61"/>
      <c r="N102" s="61"/>
      <c r="O102" s="61"/>
      <c r="P102" s="61"/>
      <c r="Q102" s="61"/>
      <c r="R102" s="61"/>
      <c r="S102" s="61"/>
      <c r="T102" s="61"/>
      <c r="U102" s="61"/>
      <c r="V102" s="61"/>
      <c r="W102" s="61"/>
      <c r="X102" s="61"/>
      <c r="Y102" s="61"/>
      <c r="Z102" s="61"/>
    </row>
    <row r="103" spans="1:26" x14ac:dyDescent="0.25">
      <c r="A103" s="61"/>
      <c r="B103" s="61"/>
      <c r="C103" s="61"/>
      <c r="D103" s="61"/>
      <c r="E103" s="61"/>
      <c r="F103" s="61"/>
      <c r="G103" s="61"/>
      <c r="H103" s="61"/>
      <c r="I103" s="61"/>
      <c r="J103" s="61"/>
      <c r="K103" s="61"/>
      <c r="L103" s="61"/>
      <c r="M103" s="61"/>
      <c r="N103" s="61"/>
      <c r="O103" s="61"/>
      <c r="P103" s="61"/>
      <c r="Q103" s="61"/>
      <c r="R103" s="61"/>
      <c r="S103" s="61"/>
      <c r="T103" s="61"/>
      <c r="U103" s="61"/>
      <c r="V103" s="61"/>
      <c r="W103" s="61"/>
      <c r="X103" s="61"/>
      <c r="Y103" s="61"/>
      <c r="Z103" s="61"/>
    </row>
    <row r="104" spans="1:26" x14ac:dyDescent="0.25">
      <c r="A104" s="61"/>
      <c r="B104" s="61"/>
      <c r="C104" s="61"/>
      <c r="D104" s="61"/>
      <c r="E104" s="61"/>
      <c r="F104" s="61"/>
      <c r="G104" s="61"/>
      <c r="H104" s="61"/>
      <c r="I104" s="61"/>
      <c r="J104" s="61"/>
      <c r="K104" s="61"/>
      <c r="L104" s="61"/>
      <c r="M104" s="61"/>
      <c r="N104" s="61"/>
      <c r="O104" s="61"/>
      <c r="P104" s="61"/>
      <c r="Q104" s="61"/>
      <c r="R104" s="61"/>
      <c r="S104" s="61"/>
      <c r="T104" s="61"/>
      <c r="U104" s="61"/>
      <c r="V104" s="61"/>
      <c r="W104" s="61"/>
      <c r="X104" s="61"/>
      <c r="Y104" s="61"/>
      <c r="Z104" s="61"/>
    </row>
    <row r="105" spans="1:26" x14ac:dyDescent="0.25">
      <c r="A105" s="61"/>
      <c r="B105" s="61"/>
      <c r="C105" s="61"/>
      <c r="D105" s="61"/>
      <c r="E105" s="61"/>
      <c r="F105" s="61"/>
      <c r="G105" s="61"/>
      <c r="H105" s="61"/>
      <c r="I105" s="61"/>
      <c r="J105" s="61"/>
      <c r="K105" s="61"/>
      <c r="L105" s="61"/>
      <c r="M105" s="61"/>
      <c r="N105" s="61"/>
      <c r="O105" s="61"/>
      <c r="P105" s="61"/>
      <c r="Q105" s="61"/>
      <c r="R105" s="61"/>
      <c r="S105" s="61"/>
      <c r="T105" s="61"/>
      <c r="U105" s="61"/>
      <c r="V105" s="61"/>
      <c r="W105" s="61"/>
      <c r="X105" s="61"/>
      <c r="Y105" s="61"/>
      <c r="Z105" s="61"/>
    </row>
    <row r="106" spans="1:26" x14ac:dyDescent="0.25">
      <c r="A106" s="61"/>
      <c r="B106" s="61"/>
      <c r="C106" s="61"/>
      <c r="D106" s="61"/>
      <c r="E106" s="61"/>
      <c r="F106" s="61"/>
      <c r="G106" s="61"/>
      <c r="H106" s="61"/>
      <c r="I106" s="61"/>
      <c r="J106" s="61"/>
      <c r="K106" s="61"/>
      <c r="L106" s="61"/>
      <c r="M106" s="61"/>
      <c r="N106" s="61"/>
      <c r="O106" s="61"/>
      <c r="P106" s="61"/>
      <c r="Q106" s="61"/>
      <c r="R106" s="61"/>
      <c r="S106" s="61"/>
      <c r="T106" s="61"/>
      <c r="U106" s="61"/>
      <c r="V106" s="61"/>
      <c r="W106" s="61"/>
      <c r="X106" s="61"/>
      <c r="Y106" s="61"/>
      <c r="Z106" s="61"/>
    </row>
    <row r="107" spans="1:26" x14ac:dyDescent="0.25">
      <c r="A107" s="61"/>
      <c r="B107" s="61"/>
      <c r="C107" s="61"/>
      <c r="D107" s="61"/>
      <c r="E107" s="61"/>
      <c r="F107" s="61"/>
      <c r="G107" s="61"/>
      <c r="H107" s="61"/>
      <c r="I107" s="61"/>
      <c r="J107" s="61"/>
      <c r="K107" s="61"/>
      <c r="L107" s="61"/>
      <c r="M107" s="61"/>
      <c r="N107" s="61"/>
      <c r="O107" s="61"/>
      <c r="P107" s="61"/>
      <c r="Q107" s="61"/>
      <c r="R107" s="61"/>
      <c r="S107" s="61"/>
      <c r="T107" s="61"/>
      <c r="U107" s="61"/>
      <c r="V107" s="61"/>
      <c r="W107" s="61"/>
      <c r="X107" s="61"/>
      <c r="Y107" s="61"/>
      <c r="Z107" s="61"/>
    </row>
    <row r="108" spans="1:26" x14ac:dyDescent="0.25">
      <c r="A108" s="61"/>
      <c r="B108" s="61"/>
      <c r="C108" s="61"/>
      <c r="D108" s="61"/>
      <c r="E108" s="61"/>
      <c r="F108" s="61"/>
      <c r="G108" s="61"/>
      <c r="H108" s="61"/>
      <c r="I108" s="61"/>
      <c r="J108" s="61"/>
      <c r="K108" s="61"/>
      <c r="L108" s="61"/>
      <c r="M108" s="61"/>
      <c r="N108" s="61"/>
      <c r="O108" s="61"/>
      <c r="P108" s="61"/>
      <c r="Q108" s="61"/>
      <c r="R108" s="61"/>
      <c r="S108" s="61"/>
      <c r="T108" s="61"/>
      <c r="U108" s="61"/>
      <c r="V108" s="61"/>
      <c r="W108" s="61"/>
      <c r="X108" s="61"/>
      <c r="Y108" s="61"/>
      <c r="Z108" s="61"/>
    </row>
    <row r="109" spans="1:26" x14ac:dyDescent="0.25">
      <c r="A109" s="61"/>
      <c r="B109" s="61"/>
      <c r="C109" s="61"/>
      <c r="D109" s="61"/>
      <c r="E109" s="61"/>
      <c r="F109" s="61"/>
      <c r="G109" s="61"/>
      <c r="H109" s="61"/>
      <c r="I109" s="61"/>
      <c r="J109" s="61"/>
      <c r="K109" s="61"/>
      <c r="L109" s="61"/>
      <c r="M109" s="61"/>
      <c r="N109" s="61"/>
      <c r="O109" s="61"/>
      <c r="P109" s="61"/>
      <c r="Q109" s="61"/>
      <c r="R109" s="61"/>
      <c r="S109" s="61"/>
      <c r="T109" s="61"/>
      <c r="U109" s="61"/>
      <c r="V109" s="61"/>
      <c r="W109" s="61"/>
      <c r="X109" s="61"/>
      <c r="Y109" s="61"/>
      <c r="Z109" s="61"/>
    </row>
    <row r="110" spans="1:26" x14ac:dyDescent="0.25">
      <c r="A110" s="61"/>
      <c r="B110" s="61"/>
      <c r="C110" s="61"/>
      <c r="D110" s="61"/>
      <c r="E110" s="61"/>
      <c r="F110" s="61"/>
      <c r="G110" s="61"/>
      <c r="H110" s="61"/>
      <c r="I110" s="61"/>
      <c r="J110" s="61"/>
      <c r="K110" s="61"/>
      <c r="L110" s="61"/>
      <c r="M110" s="61"/>
      <c r="N110" s="61"/>
      <c r="O110" s="61"/>
      <c r="P110" s="61"/>
      <c r="Q110" s="61"/>
      <c r="R110" s="61"/>
      <c r="S110" s="61"/>
      <c r="T110" s="61"/>
      <c r="U110" s="61"/>
      <c r="V110" s="61"/>
      <c r="W110" s="61"/>
      <c r="X110" s="61"/>
      <c r="Y110" s="61"/>
      <c r="Z110" s="61"/>
    </row>
    <row r="111" spans="1:26" x14ac:dyDescent="0.25">
      <c r="A111" s="61"/>
      <c r="B111" s="61"/>
      <c r="C111" s="61"/>
      <c r="D111" s="61"/>
      <c r="E111" s="61"/>
      <c r="F111" s="61"/>
      <c r="G111" s="61"/>
      <c r="H111" s="61"/>
      <c r="I111" s="61"/>
      <c r="J111" s="61"/>
      <c r="K111" s="61"/>
      <c r="L111" s="61"/>
      <c r="M111" s="61"/>
      <c r="N111" s="61"/>
      <c r="O111" s="61"/>
      <c r="P111" s="61"/>
      <c r="Q111" s="61"/>
      <c r="R111" s="61"/>
      <c r="S111" s="61"/>
      <c r="T111" s="61"/>
      <c r="U111" s="61"/>
      <c r="V111" s="61"/>
      <c r="W111" s="61"/>
      <c r="X111" s="61"/>
      <c r="Y111" s="61"/>
      <c r="Z111" s="61"/>
    </row>
    <row r="112" spans="1:26" x14ac:dyDescent="0.25">
      <c r="A112" s="61"/>
      <c r="B112" s="61"/>
      <c r="C112" s="61"/>
      <c r="D112" s="61"/>
      <c r="E112" s="61"/>
      <c r="F112" s="61"/>
      <c r="G112" s="61"/>
      <c r="H112" s="61"/>
      <c r="I112" s="61"/>
      <c r="J112" s="61"/>
      <c r="K112" s="61"/>
      <c r="L112" s="61"/>
      <c r="M112" s="61"/>
      <c r="N112" s="61"/>
      <c r="O112" s="61"/>
      <c r="P112" s="61"/>
      <c r="Q112" s="61"/>
      <c r="R112" s="61"/>
      <c r="S112" s="61"/>
      <c r="T112" s="61"/>
      <c r="U112" s="61"/>
      <c r="V112" s="61"/>
      <c r="W112" s="61"/>
      <c r="X112" s="61"/>
      <c r="Y112" s="61"/>
      <c r="Z112" s="61"/>
    </row>
    <row r="113" spans="1:26" x14ac:dyDescent="0.25">
      <c r="A113" s="61"/>
      <c r="B113" s="61"/>
      <c r="C113" s="61"/>
      <c r="D113" s="61"/>
      <c r="E113" s="61"/>
      <c r="F113" s="61"/>
      <c r="G113" s="61"/>
      <c r="H113" s="61"/>
      <c r="I113" s="61"/>
      <c r="J113" s="61"/>
      <c r="K113" s="61"/>
      <c r="L113" s="61"/>
      <c r="M113" s="61"/>
      <c r="N113" s="61"/>
      <c r="O113" s="61"/>
      <c r="P113" s="61"/>
      <c r="Q113" s="61"/>
      <c r="R113" s="61"/>
      <c r="S113" s="61"/>
      <c r="T113" s="61"/>
      <c r="U113" s="61"/>
      <c r="V113" s="61"/>
      <c r="W113" s="61"/>
      <c r="X113" s="61"/>
      <c r="Y113" s="61"/>
      <c r="Z113" s="61"/>
    </row>
    <row r="114" spans="1:26" x14ac:dyDescent="0.25">
      <c r="A114" s="61"/>
      <c r="B114" s="61"/>
      <c r="C114" s="61"/>
      <c r="D114" s="61"/>
      <c r="E114" s="61"/>
      <c r="F114" s="61"/>
      <c r="G114" s="61"/>
      <c r="H114" s="61"/>
      <c r="I114" s="61"/>
      <c r="J114" s="61"/>
      <c r="K114" s="61"/>
      <c r="L114" s="61"/>
      <c r="M114" s="61"/>
      <c r="N114" s="61"/>
      <c r="O114" s="61"/>
      <c r="P114" s="61"/>
      <c r="Q114" s="61"/>
      <c r="R114" s="61"/>
      <c r="S114" s="61"/>
      <c r="T114" s="61"/>
      <c r="U114" s="61"/>
      <c r="V114" s="61"/>
      <c r="W114" s="61"/>
      <c r="X114" s="61"/>
      <c r="Y114" s="61"/>
      <c r="Z114" s="61"/>
    </row>
    <row r="115" spans="1:26" x14ac:dyDescent="0.25">
      <c r="A115" s="61"/>
      <c r="B115" s="61"/>
      <c r="C115" s="61"/>
      <c r="D115" s="61"/>
      <c r="E115" s="61"/>
      <c r="F115" s="61"/>
      <c r="G115" s="61"/>
      <c r="H115" s="61"/>
      <c r="I115" s="61"/>
      <c r="J115" s="61"/>
      <c r="K115" s="61"/>
      <c r="L115" s="61"/>
      <c r="M115" s="61"/>
      <c r="N115" s="61"/>
      <c r="O115" s="61"/>
      <c r="P115" s="61"/>
      <c r="Q115" s="61"/>
      <c r="R115" s="61"/>
      <c r="S115" s="61"/>
      <c r="T115" s="61"/>
      <c r="U115" s="61"/>
      <c r="V115" s="61"/>
      <c r="W115" s="61"/>
      <c r="X115" s="61"/>
      <c r="Y115" s="61"/>
      <c r="Z115" s="61"/>
    </row>
    <row r="116" spans="1:26" x14ac:dyDescent="0.25">
      <c r="A116" s="61"/>
      <c r="B116" s="61"/>
      <c r="C116" s="61"/>
      <c r="D116" s="61"/>
      <c r="E116" s="61"/>
      <c r="F116" s="61"/>
      <c r="G116" s="61"/>
      <c r="H116" s="61"/>
      <c r="I116" s="61"/>
      <c r="J116" s="61"/>
      <c r="K116" s="61"/>
      <c r="L116" s="61"/>
      <c r="M116" s="61"/>
      <c r="N116" s="61"/>
      <c r="O116" s="61"/>
      <c r="P116" s="61"/>
      <c r="Q116" s="61"/>
      <c r="R116" s="61"/>
      <c r="S116" s="61"/>
      <c r="T116" s="61"/>
      <c r="U116" s="61"/>
      <c r="V116" s="61"/>
      <c r="W116" s="61"/>
      <c r="X116" s="61"/>
      <c r="Y116" s="61"/>
      <c r="Z116" s="61"/>
    </row>
    <row r="117" spans="1:26" x14ac:dyDescent="0.25">
      <c r="A117" s="61"/>
      <c r="B117" s="61"/>
      <c r="C117" s="61"/>
      <c r="D117" s="61"/>
      <c r="E117" s="61"/>
      <c r="F117" s="61"/>
      <c r="G117" s="61"/>
      <c r="H117" s="61"/>
      <c r="I117" s="61"/>
      <c r="J117" s="61"/>
      <c r="K117" s="61"/>
      <c r="L117" s="61"/>
      <c r="M117" s="61"/>
      <c r="N117" s="61"/>
      <c r="O117" s="61"/>
      <c r="P117" s="61"/>
      <c r="Q117" s="61"/>
      <c r="R117" s="61"/>
      <c r="S117" s="61"/>
      <c r="T117" s="61"/>
      <c r="U117" s="61"/>
      <c r="V117" s="61"/>
      <c r="W117" s="61"/>
      <c r="X117" s="61"/>
      <c r="Y117" s="61"/>
      <c r="Z117" s="61"/>
    </row>
    <row r="118" spans="1:26" x14ac:dyDescent="0.25">
      <c r="A118" s="61"/>
      <c r="B118" s="61"/>
      <c r="C118" s="61"/>
      <c r="D118" s="61"/>
      <c r="E118" s="61"/>
      <c r="F118" s="61"/>
      <c r="G118" s="61"/>
      <c r="H118" s="61"/>
      <c r="I118" s="61"/>
      <c r="J118" s="61"/>
      <c r="K118" s="61"/>
      <c r="L118" s="61"/>
      <c r="M118" s="61"/>
      <c r="N118" s="61"/>
      <c r="O118" s="61"/>
      <c r="P118" s="61"/>
      <c r="Q118" s="61"/>
      <c r="R118" s="61"/>
      <c r="S118" s="61"/>
      <c r="T118" s="61"/>
      <c r="U118" s="61"/>
      <c r="V118" s="61"/>
      <c r="W118" s="61"/>
      <c r="X118" s="61"/>
      <c r="Y118" s="61"/>
      <c r="Z118" s="61"/>
    </row>
    <row r="119" spans="1:26" x14ac:dyDescent="0.25">
      <c r="A119" s="61"/>
      <c r="B119" s="61"/>
      <c r="C119" s="61"/>
      <c r="D119" s="61"/>
      <c r="E119" s="61"/>
      <c r="F119" s="61"/>
      <c r="G119" s="61"/>
      <c r="H119" s="61"/>
      <c r="I119" s="61"/>
      <c r="J119" s="61"/>
      <c r="K119" s="61"/>
      <c r="L119" s="61"/>
      <c r="M119" s="61"/>
      <c r="N119" s="61"/>
      <c r="O119" s="61"/>
      <c r="P119" s="61"/>
      <c r="Q119" s="61"/>
      <c r="R119" s="61"/>
      <c r="S119" s="61"/>
      <c r="T119" s="61"/>
      <c r="U119" s="61"/>
      <c r="V119" s="61"/>
      <c r="W119" s="61"/>
      <c r="X119" s="61"/>
      <c r="Y119" s="61"/>
      <c r="Z119" s="61"/>
    </row>
    <row r="120" spans="1:26" x14ac:dyDescent="0.25">
      <c r="A120" s="61"/>
      <c r="B120" s="61"/>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row>
    <row r="121" spans="1:26" x14ac:dyDescent="0.25">
      <c r="A121" s="61"/>
      <c r="B121" s="61"/>
      <c r="C121" s="61"/>
      <c r="D121" s="61"/>
      <c r="E121" s="61"/>
      <c r="F121" s="61"/>
      <c r="G121" s="61"/>
      <c r="H121" s="61"/>
      <c r="I121" s="61"/>
      <c r="J121" s="61"/>
      <c r="K121" s="61"/>
      <c r="L121" s="61"/>
      <c r="M121" s="61"/>
      <c r="N121" s="61"/>
      <c r="O121" s="61"/>
      <c r="P121" s="61"/>
      <c r="Q121" s="61"/>
      <c r="R121" s="61"/>
      <c r="S121" s="61"/>
      <c r="T121" s="61"/>
      <c r="U121" s="61"/>
      <c r="V121" s="61"/>
      <c r="W121" s="61"/>
      <c r="X121" s="61"/>
      <c r="Y121" s="61"/>
      <c r="Z121" s="61"/>
    </row>
    <row r="122" spans="1:26" x14ac:dyDescent="0.25">
      <c r="A122" s="61"/>
      <c r="B122" s="61"/>
      <c r="C122" s="61"/>
      <c r="D122" s="61"/>
      <c r="E122" s="61"/>
      <c r="F122" s="61"/>
      <c r="G122" s="61"/>
      <c r="H122" s="61"/>
      <c r="I122" s="61"/>
      <c r="J122" s="61"/>
      <c r="K122" s="61"/>
      <c r="L122" s="61"/>
      <c r="M122" s="61"/>
      <c r="N122" s="61"/>
      <c r="O122" s="61"/>
      <c r="P122" s="61"/>
      <c r="Q122" s="61"/>
      <c r="R122" s="61"/>
      <c r="S122" s="61"/>
      <c r="T122" s="61"/>
      <c r="U122" s="61"/>
      <c r="V122" s="61"/>
      <c r="W122" s="61"/>
      <c r="X122" s="61"/>
      <c r="Y122" s="61"/>
      <c r="Z122" s="61"/>
    </row>
    <row r="123" spans="1:26" x14ac:dyDescent="0.25">
      <c r="A123" s="61"/>
      <c r="B123" s="61"/>
      <c r="C123" s="61"/>
      <c r="D123" s="61"/>
      <c r="E123" s="61"/>
      <c r="F123" s="61"/>
      <c r="G123" s="61"/>
      <c r="H123" s="61"/>
      <c r="I123" s="61"/>
      <c r="J123" s="61"/>
      <c r="K123" s="61"/>
      <c r="L123" s="61"/>
      <c r="M123" s="61"/>
      <c r="N123" s="61"/>
      <c r="O123" s="61"/>
      <c r="P123" s="61"/>
      <c r="Q123" s="61"/>
      <c r="R123" s="61"/>
      <c r="S123" s="61"/>
      <c r="T123" s="61"/>
      <c r="U123" s="61"/>
      <c r="V123" s="61"/>
      <c r="W123" s="61"/>
      <c r="X123" s="61"/>
      <c r="Y123" s="61"/>
      <c r="Z123" s="61"/>
    </row>
    <row r="124" spans="1:26" x14ac:dyDescent="0.25">
      <c r="A124" s="61"/>
      <c r="B124" s="61"/>
      <c r="C124" s="61"/>
      <c r="D124" s="61"/>
      <c r="E124" s="61"/>
      <c r="F124" s="61"/>
      <c r="G124" s="61"/>
      <c r="H124" s="61"/>
      <c r="I124" s="61"/>
      <c r="J124" s="61"/>
      <c r="K124" s="61"/>
      <c r="L124" s="61"/>
      <c r="M124" s="61"/>
      <c r="N124" s="61"/>
      <c r="O124" s="61"/>
      <c r="P124" s="61"/>
      <c r="Q124" s="61"/>
      <c r="R124" s="61"/>
      <c r="S124" s="61"/>
      <c r="T124" s="61"/>
      <c r="U124" s="61"/>
      <c r="V124" s="61"/>
      <c r="W124" s="61"/>
      <c r="X124" s="61"/>
      <c r="Y124" s="61"/>
      <c r="Z124" s="61"/>
    </row>
    <row r="125" spans="1:26" x14ac:dyDescent="0.25">
      <c r="A125" s="61"/>
      <c r="B125" s="61"/>
      <c r="C125" s="61"/>
      <c r="D125" s="61"/>
      <c r="E125" s="61"/>
      <c r="F125" s="61"/>
      <c r="G125" s="61"/>
      <c r="H125" s="61"/>
      <c r="I125" s="61"/>
      <c r="J125" s="61"/>
      <c r="K125" s="61"/>
      <c r="L125" s="61"/>
      <c r="M125" s="61"/>
      <c r="N125" s="61"/>
      <c r="O125" s="61"/>
      <c r="P125" s="61"/>
      <c r="Q125" s="61"/>
      <c r="R125" s="61"/>
      <c r="S125" s="61"/>
      <c r="T125" s="61"/>
      <c r="U125" s="61"/>
      <c r="V125" s="61"/>
      <c r="W125" s="61"/>
      <c r="X125" s="61"/>
      <c r="Y125" s="61"/>
      <c r="Z125" s="61"/>
    </row>
    <row r="126" spans="1:26" x14ac:dyDescent="0.25">
      <c r="A126" s="61"/>
      <c r="B126" s="61"/>
      <c r="C126" s="61"/>
      <c r="D126" s="61"/>
      <c r="E126" s="61"/>
      <c r="F126" s="61"/>
      <c r="G126" s="61"/>
      <c r="H126" s="61"/>
      <c r="I126" s="61"/>
      <c r="J126" s="61"/>
      <c r="K126" s="61"/>
      <c r="L126" s="61"/>
      <c r="M126" s="61"/>
      <c r="N126" s="61"/>
      <c r="O126" s="61"/>
      <c r="P126" s="61"/>
      <c r="Q126" s="61"/>
      <c r="R126" s="61"/>
      <c r="S126" s="61"/>
      <c r="T126" s="61"/>
      <c r="U126" s="61"/>
      <c r="V126" s="61"/>
      <c r="W126" s="61"/>
      <c r="X126" s="61"/>
      <c r="Y126" s="61"/>
      <c r="Z126" s="61"/>
    </row>
    <row r="127" spans="1:26" x14ac:dyDescent="0.25">
      <c r="A127" s="61"/>
      <c r="B127" s="61"/>
      <c r="C127" s="61"/>
      <c r="D127" s="61"/>
      <c r="E127" s="61"/>
      <c r="F127" s="61"/>
      <c r="G127" s="61"/>
      <c r="H127" s="61"/>
      <c r="I127" s="61"/>
      <c r="J127" s="61"/>
      <c r="K127" s="61"/>
      <c r="L127" s="61"/>
      <c r="M127" s="61"/>
      <c r="N127" s="61"/>
      <c r="O127" s="61"/>
      <c r="P127" s="61"/>
      <c r="Q127" s="61"/>
      <c r="R127" s="61"/>
      <c r="S127" s="61"/>
      <c r="T127" s="61"/>
      <c r="U127" s="61"/>
      <c r="V127" s="61"/>
      <c r="W127" s="61"/>
      <c r="X127" s="61"/>
      <c r="Y127" s="61"/>
      <c r="Z127" s="61"/>
    </row>
    <row r="128" spans="1:26" x14ac:dyDescent="0.25">
      <c r="A128" s="61"/>
      <c r="B128" s="61"/>
      <c r="C128" s="61"/>
      <c r="D128" s="61"/>
      <c r="E128" s="61"/>
      <c r="F128" s="61"/>
      <c r="G128" s="61"/>
      <c r="H128" s="61"/>
      <c r="I128" s="61"/>
      <c r="J128" s="61"/>
      <c r="K128" s="61"/>
      <c r="L128" s="61"/>
      <c r="M128" s="61"/>
      <c r="N128" s="61"/>
      <c r="O128" s="61"/>
      <c r="P128" s="61"/>
      <c r="Q128" s="61"/>
      <c r="R128" s="61"/>
      <c r="S128" s="61"/>
      <c r="T128" s="61"/>
      <c r="U128" s="61"/>
      <c r="V128" s="61"/>
      <c r="W128" s="61"/>
      <c r="X128" s="61"/>
      <c r="Y128" s="61"/>
      <c r="Z128" s="61"/>
    </row>
    <row r="129" spans="1:26" x14ac:dyDescent="0.25">
      <c r="A129" s="61"/>
      <c r="B129" s="61"/>
      <c r="C129" s="61"/>
      <c r="D129" s="61"/>
      <c r="E129" s="61"/>
      <c r="F129" s="61"/>
      <c r="G129" s="61"/>
      <c r="H129" s="61"/>
      <c r="I129" s="61"/>
      <c r="J129" s="61"/>
      <c r="K129" s="61"/>
      <c r="L129" s="61"/>
      <c r="M129" s="61"/>
      <c r="N129" s="61"/>
      <c r="O129" s="61"/>
      <c r="P129" s="61"/>
      <c r="Q129" s="61"/>
      <c r="R129" s="61"/>
      <c r="S129" s="61"/>
      <c r="T129" s="61"/>
      <c r="U129" s="61"/>
      <c r="V129" s="61"/>
      <c r="W129" s="61"/>
      <c r="X129" s="61"/>
      <c r="Y129" s="61"/>
      <c r="Z129" s="61"/>
    </row>
    <row r="130" spans="1:26" x14ac:dyDescent="0.25">
      <c r="A130" s="61"/>
      <c r="B130" s="61"/>
      <c r="C130" s="61"/>
      <c r="D130" s="61"/>
      <c r="E130" s="61"/>
      <c r="F130" s="61"/>
      <c r="G130" s="61"/>
      <c r="H130" s="61"/>
      <c r="I130" s="61"/>
      <c r="J130" s="61"/>
      <c r="K130" s="61"/>
      <c r="L130" s="61"/>
      <c r="M130" s="61"/>
      <c r="N130" s="61"/>
      <c r="O130" s="61"/>
      <c r="P130" s="61"/>
      <c r="Q130" s="61"/>
      <c r="R130" s="61"/>
      <c r="S130" s="61"/>
      <c r="T130" s="61"/>
      <c r="U130" s="61"/>
      <c r="V130" s="61"/>
      <c r="W130" s="61"/>
      <c r="X130" s="61"/>
      <c r="Y130" s="61"/>
      <c r="Z130" s="61"/>
    </row>
    <row r="131" spans="1:26" x14ac:dyDescent="0.25">
      <c r="A131" s="61"/>
      <c r="B131" s="61"/>
      <c r="C131" s="61"/>
      <c r="D131" s="61"/>
      <c r="E131" s="61"/>
      <c r="F131" s="61"/>
      <c r="G131" s="61"/>
      <c r="H131" s="61"/>
      <c r="I131" s="61"/>
      <c r="J131" s="61"/>
      <c r="K131" s="61"/>
      <c r="L131" s="61"/>
      <c r="M131" s="61"/>
      <c r="N131" s="61"/>
      <c r="O131" s="61"/>
      <c r="P131" s="61"/>
      <c r="Q131" s="61"/>
      <c r="R131" s="61"/>
      <c r="S131" s="61"/>
      <c r="T131" s="61"/>
      <c r="U131" s="61"/>
      <c r="V131" s="61"/>
      <c r="W131" s="61"/>
      <c r="X131" s="61"/>
      <c r="Y131" s="61"/>
      <c r="Z131" s="61"/>
    </row>
    <row r="132" spans="1:26" x14ac:dyDescent="0.25">
      <c r="A132" s="61"/>
      <c r="B132" s="61"/>
      <c r="C132" s="61"/>
      <c r="D132" s="61"/>
      <c r="E132" s="61"/>
      <c r="F132" s="61"/>
      <c r="G132" s="61"/>
      <c r="H132" s="61"/>
      <c r="I132" s="61"/>
      <c r="J132" s="61"/>
      <c r="K132" s="61"/>
      <c r="L132" s="61"/>
      <c r="M132" s="61"/>
      <c r="N132" s="61"/>
      <c r="O132" s="61"/>
      <c r="P132" s="61"/>
      <c r="Q132" s="61"/>
      <c r="R132" s="61"/>
      <c r="S132" s="61"/>
      <c r="T132" s="61"/>
      <c r="U132" s="61"/>
      <c r="V132" s="61"/>
      <c r="W132" s="61"/>
      <c r="X132" s="61"/>
      <c r="Y132" s="61"/>
      <c r="Z132" s="61"/>
    </row>
    <row r="133" spans="1:26" x14ac:dyDescent="0.25">
      <c r="A133" s="61"/>
      <c r="B133" s="61"/>
      <c r="C133" s="61"/>
      <c r="D133" s="61"/>
      <c r="E133" s="61"/>
      <c r="F133" s="61"/>
      <c r="G133" s="61"/>
      <c r="H133" s="61"/>
      <c r="I133" s="61"/>
      <c r="J133" s="61"/>
      <c r="K133" s="61"/>
      <c r="L133" s="61"/>
      <c r="M133" s="61"/>
      <c r="N133" s="61"/>
      <c r="O133" s="61"/>
      <c r="P133" s="61"/>
      <c r="Q133" s="61"/>
      <c r="R133" s="61"/>
      <c r="S133" s="61"/>
      <c r="T133" s="61"/>
      <c r="U133" s="61"/>
      <c r="V133" s="61"/>
      <c r="W133" s="61"/>
      <c r="X133" s="61"/>
      <c r="Y133" s="61"/>
      <c r="Z133" s="61"/>
    </row>
    <row r="134" spans="1:26" x14ac:dyDescent="0.25">
      <c r="A134" s="61"/>
      <c r="B134" s="61"/>
      <c r="C134" s="61"/>
      <c r="D134" s="61"/>
      <c r="E134" s="61"/>
      <c r="F134" s="61"/>
      <c r="G134" s="61"/>
      <c r="H134" s="61"/>
      <c r="I134" s="61"/>
      <c r="J134" s="61"/>
      <c r="K134" s="61"/>
      <c r="L134" s="61"/>
      <c r="M134" s="61"/>
      <c r="N134" s="61"/>
      <c r="O134" s="61"/>
      <c r="P134" s="61"/>
      <c r="Q134" s="61"/>
      <c r="R134" s="61"/>
      <c r="S134" s="61"/>
      <c r="T134" s="61"/>
      <c r="U134" s="61"/>
      <c r="V134" s="61"/>
      <c r="W134" s="61"/>
      <c r="X134" s="61"/>
      <c r="Y134" s="61"/>
      <c r="Z134" s="61"/>
    </row>
    <row r="135" spans="1:26" x14ac:dyDescent="0.25">
      <c r="A135" s="61"/>
      <c r="B135" s="61"/>
      <c r="C135" s="61"/>
      <c r="D135" s="61"/>
      <c r="E135" s="61"/>
      <c r="F135" s="61"/>
      <c r="G135" s="61"/>
      <c r="H135" s="61"/>
      <c r="I135" s="61"/>
      <c r="J135" s="61"/>
      <c r="K135" s="61"/>
      <c r="L135" s="61"/>
      <c r="M135" s="61"/>
      <c r="N135" s="61"/>
      <c r="O135" s="61"/>
      <c r="P135" s="61"/>
      <c r="Q135" s="61"/>
      <c r="R135" s="61"/>
      <c r="S135" s="61"/>
      <c r="T135" s="61"/>
      <c r="U135" s="61"/>
      <c r="V135" s="61"/>
      <c r="W135" s="61"/>
      <c r="X135" s="61"/>
      <c r="Y135" s="61"/>
      <c r="Z135" s="61"/>
    </row>
  </sheetData>
  <sheetProtection algorithmName="SHA-512" hashValue="aR0RkM6Ri+3RRuLlxOSeCBx6OGg7FzER39a97ohdXWyN07TWK0fdhUWU43h0nxXWwHNhXZTv3KZVygb7YqmKiw==" saltValue="/cj7UtNsxabDz8UH60zpOA==" spinCount="100000" sheet="1" selectLockedCells="1"/>
  <mergeCells count="5">
    <mergeCell ref="A1:J1"/>
    <mergeCell ref="A4:J5"/>
    <mergeCell ref="A8:J8"/>
    <mergeCell ref="A14:J15"/>
    <mergeCell ref="A18:J18"/>
  </mergeCells>
  <pageMargins left="0.70866141732283472" right="0.70866141732283472" top="0.74803149606299213" bottom="0.74803149606299213" header="0.31496062992125984" footer="0.31496062992125984"/>
  <pageSetup paperSize="9" scale="7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8C61B-E132-4FD6-831C-41DAB7DC17A9}">
  <sheetPr>
    <pageSetUpPr fitToPage="1"/>
  </sheetPr>
  <dimension ref="A1:H96"/>
  <sheetViews>
    <sheetView topLeftCell="A4" zoomScale="85" zoomScaleNormal="85" workbookViewId="0">
      <selection activeCell="B6" sqref="B6:G6"/>
    </sheetView>
  </sheetViews>
  <sheetFormatPr defaultColWidth="11.42578125" defaultRowHeight="15" x14ac:dyDescent="0.25"/>
  <cols>
    <col min="1" max="1" width="38.7109375" customWidth="1"/>
    <col min="2" max="2" width="14" customWidth="1"/>
    <col min="3" max="3" width="9" customWidth="1"/>
    <col min="4" max="4" width="17.7109375" customWidth="1"/>
    <col min="5" max="5" width="17.140625" customWidth="1"/>
  </cols>
  <sheetData>
    <row r="1" spans="1:8" ht="74.25" customHeight="1" x14ac:dyDescent="0.25">
      <c r="A1" s="61"/>
      <c r="B1" s="61"/>
      <c r="C1" s="61"/>
      <c r="D1" s="61"/>
      <c r="E1" s="61"/>
      <c r="F1" s="61"/>
      <c r="G1" s="61"/>
      <c r="H1" s="61"/>
    </row>
    <row r="2" spans="1:8" ht="15.75" thickBot="1" x14ac:dyDescent="0.3">
      <c r="A2" s="61"/>
      <c r="B2" s="61"/>
      <c r="C2" s="61"/>
      <c r="D2" s="61"/>
      <c r="E2" s="61"/>
      <c r="F2" s="61"/>
      <c r="G2" s="61"/>
      <c r="H2" s="61"/>
    </row>
    <row r="3" spans="1:8" ht="34.9" customHeight="1" thickBot="1" x14ac:dyDescent="0.3">
      <c r="A3" s="130" t="s">
        <v>75</v>
      </c>
      <c r="B3" s="131"/>
      <c r="C3" s="131"/>
      <c r="D3" s="131"/>
      <c r="E3" s="131"/>
      <c r="F3" s="131"/>
      <c r="G3" s="132"/>
      <c r="H3" s="61"/>
    </row>
    <row r="4" spans="1:8" ht="17.45" customHeight="1" x14ac:dyDescent="0.4">
      <c r="A4" s="61" t="s">
        <v>69</v>
      </c>
      <c r="B4" s="62"/>
      <c r="C4" s="61"/>
      <c r="D4" s="61"/>
      <c r="E4" s="61"/>
      <c r="F4" s="61"/>
      <c r="G4" s="61"/>
      <c r="H4" s="61"/>
    </row>
    <row r="5" spans="1:8" ht="17.45" customHeight="1" thickBot="1" x14ac:dyDescent="0.45">
      <c r="A5" s="63" t="s">
        <v>4</v>
      </c>
      <c r="B5" s="62"/>
      <c r="C5" s="61"/>
      <c r="D5" s="61"/>
      <c r="E5" s="61"/>
      <c r="F5" s="61"/>
      <c r="G5" s="61"/>
      <c r="H5" s="61"/>
    </row>
    <row r="6" spans="1:8" ht="17.45" customHeight="1" x14ac:dyDescent="0.3">
      <c r="A6" s="43" t="s">
        <v>70</v>
      </c>
      <c r="B6" s="106"/>
      <c r="C6" s="106"/>
      <c r="D6" s="106"/>
      <c r="E6" s="106"/>
      <c r="F6" s="106"/>
      <c r="G6" s="107"/>
      <c r="H6" s="61"/>
    </row>
    <row r="7" spans="1:8" ht="17.45" customHeight="1" x14ac:dyDescent="0.3">
      <c r="A7" s="44" t="s">
        <v>71</v>
      </c>
      <c r="B7" s="111"/>
      <c r="C7" s="111"/>
      <c r="D7" s="111"/>
      <c r="E7" s="111"/>
      <c r="F7" s="111"/>
      <c r="G7" s="112"/>
      <c r="H7" s="61"/>
    </row>
    <row r="8" spans="1:8" ht="17.45" customHeight="1" x14ac:dyDescent="0.3">
      <c r="A8" s="45" t="s">
        <v>72</v>
      </c>
      <c r="B8" s="111"/>
      <c r="C8" s="111"/>
      <c r="D8" s="111"/>
      <c r="E8" s="111"/>
      <c r="F8" s="111"/>
      <c r="G8" s="112"/>
      <c r="H8" s="61"/>
    </row>
    <row r="9" spans="1:8" ht="17.45" customHeight="1" x14ac:dyDescent="0.3">
      <c r="A9" s="45" t="s">
        <v>73</v>
      </c>
      <c r="B9" s="113"/>
      <c r="C9" s="111"/>
      <c r="D9" s="111"/>
      <c r="E9" s="111"/>
      <c r="F9" s="111"/>
      <c r="G9" s="112"/>
      <c r="H9" s="61"/>
    </row>
    <row r="10" spans="1:8" ht="17.45" customHeight="1" thickBot="1" x14ac:dyDescent="0.35">
      <c r="A10" s="46" t="s">
        <v>74</v>
      </c>
      <c r="B10" s="101"/>
      <c r="C10" s="101"/>
      <c r="D10" s="101"/>
      <c r="E10" s="101"/>
      <c r="F10" s="101"/>
      <c r="G10" s="102"/>
      <c r="H10" s="61"/>
    </row>
    <row r="11" spans="1:8" ht="17.45" customHeight="1" thickBot="1" x14ac:dyDescent="0.3">
      <c r="A11" s="61"/>
      <c r="B11" s="61"/>
      <c r="C11" s="61"/>
      <c r="D11" s="61"/>
      <c r="E11" s="61"/>
      <c r="F11" s="61"/>
      <c r="G11" s="61"/>
      <c r="H11" s="61"/>
    </row>
    <row r="12" spans="1:8" ht="21.75" thickBot="1" x14ac:dyDescent="0.4">
      <c r="A12" s="5" t="s">
        <v>66</v>
      </c>
      <c r="B12" s="6" t="s">
        <v>67</v>
      </c>
      <c r="C12" s="61"/>
      <c r="D12" s="126" t="s">
        <v>68</v>
      </c>
      <c r="E12" s="127"/>
      <c r="F12" s="128">
        <f ca="1">TODAY()</f>
        <v>45940</v>
      </c>
      <c r="G12" s="129"/>
      <c r="H12" s="61"/>
    </row>
    <row r="13" spans="1:8" x14ac:dyDescent="0.25">
      <c r="A13" s="7">
        <v>7.4999999999999997E-2</v>
      </c>
      <c r="B13" s="39"/>
      <c r="C13" s="61"/>
      <c r="D13" s="61"/>
      <c r="E13" s="61"/>
      <c r="F13" s="61"/>
      <c r="G13" s="61"/>
      <c r="H13" s="61"/>
    </row>
    <row r="14" spans="1:8" x14ac:dyDescent="0.25">
      <c r="A14" s="8">
        <v>0.15</v>
      </c>
      <c r="B14" s="2"/>
      <c r="C14" s="61"/>
      <c r="D14" s="61"/>
      <c r="E14" s="61"/>
      <c r="F14" s="61"/>
      <c r="G14" s="61"/>
      <c r="H14" s="61"/>
    </row>
    <row r="15" spans="1:8" x14ac:dyDescent="0.25">
      <c r="A15" s="8">
        <v>0.3</v>
      </c>
      <c r="B15" s="2"/>
      <c r="C15" s="61"/>
      <c r="D15" s="61"/>
      <c r="E15" s="61"/>
      <c r="F15" s="61"/>
      <c r="G15" s="61"/>
      <c r="H15" s="61"/>
    </row>
    <row r="16" spans="1:8" x14ac:dyDescent="0.25">
      <c r="A16" s="8">
        <v>0.6</v>
      </c>
      <c r="B16" s="2"/>
      <c r="C16" s="61"/>
      <c r="D16" s="61"/>
      <c r="E16" s="61"/>
      <c r="F16" s="61"/>
      <c r="G16" s="61"/>
      <c r="H16" s="61"/>
    </row>
    <row r="17" spans="1:8" x14ac:dyDescent="0.25">
      <c r="A17" s="8">
        <v>1.18</v>
      </c>
      <c r="B17" s="2"/>
      <c r="C17" s="61"/>
      <c r="D17" s="61"/>
      <c r="E17" s="61"/>
      <c r="F17" s="61"/>
      <c r="G17" s="61"/>
      <c r="H17" s="61"/>
    </row>
    <row r="18" spans="1:8" x14ac:dyDescent="0.25">
      <c r="A18" s="8">
        <v>2.36</v>
      </c>
      <c r="B18" s="2"/>
      <c r="C18" s="61"/>
      <c r="D18" s="61"/>
      <c r="E18" s="61"/>
      <c r="F18" s="61"/>
      <c r="G18" s="61"/>
      <c r="H18" s="61"/>
    </row>
    <row r="19" spans="1:8" x14ac:dyDescent="0.25">
      <c r="A19" s="8">
        <v>4.75</v>
      </c>
      <c r="B19" s="2"/>
      <c r="C19" s="61"/>
      <c r="D19" s="61"/>
      <c r="E19" s="61"/>
      <c r="F19" s="61"/>
      <c r="G19" s="61"/>
      <c r="H19" s="61"/>
    </row>
    <row r="20" spans="1:8" ht="15.75" thickBot="1" x14ac:dyDescent="0.3">
      <c r="A20" s="9">
        <v>9.5</v>
      </c>
      <c r="B20" s="3"/>
      <c r="C20" s="61"/>
      <c r="D20" s="61"/>
      <c r="E20" s="61"/>
      <c r="F20" s="61"/>
      <c r="G20" s="61"/>
      <c r="H20" s="61"/>
    </row>
    <row r="21" spans="1:8" ht="15.75" thickBot="1" x14ac:dyDescent="0.3">
      <c r="C21" s="61"/>
      <c r="D21" s="61"/>
      <c r="E21" s="61"/>
      <c r="F21" s="61"/>
      <c r="G21" s="61"/>
      <c r="H21" s="61"/>
    </row>
    <row r="22" spans="1:8" ht="21.75" thickBot="1" x14ac:dyDescent="0.4">
      <c r="A22" s="26" t="s">
        <v>58</v>
      </c>
      <c r="B22" s="24" t="s">
        <v>59</v>
      </c>
      <c r="C22" s="64" t="s">
        <v>60</v>
      </c>
      <c r="D22" s="64" t="s">
        <v>61</v>
      </c>
      <c r="E22" s="65" t="s">
        <v>16</v>
      </c>
      <c r="F22" s="61"/>
      <c r="G22" s="61"/>
      <c r="H22" s="61"/>
    </row>
    <row r="23" spans="1:8" ht="15.75" x14ac:dyDescent="0.25">
      <c r="A23" s="43" t="s">
        <v>56</v>
      </c>
      <c r="B23" s="28"/>
      <c r="C23" s="47" t="s">
        <v>18</v>
      </c>
      <c r="D23" s="42" t="s">
        <v>65</v>
      </c>
      <c r="E23" s="48" t="str">
        <f>IF(B23="","Enter value",IF(OR(B23=0.2,AND(B23&gt;0.2,B23&lt;0.5),B23=0.5),"OK","No"))</f>
        <v>Enter value</v>
      </c>
      <c r="F23" s="120" t="str">
        <f>IF(AND(E23="OK",E26="OK",E27="OK",E25="OK"),"OK","NO")</f>
        <v>NO</v>
      </c>
      <c r="G23" s="121"/>
      <c r="H23" s="61"/>
    </row>
    <row r="24" spans="1:8" ht="15.75" x14ac:dyDescent="0.25">
      <c r="A24" s="45" t="s">
        <v>57</v>
      </c>
      <c r="B24" s="25"/>
      <c r="C24" s="49" t="s">
        <v>18</v>
      </c>
      <c r="D24" s="40"/>
      <c r="E24" s="50" t="str">
        <f>IF(B24="","Enter value","")</f>
        <v>Enter value</v>
      </c>
      <c r="F24" s="122"/>
      <c r="G24" s="123"/>
      <c r="H24" s="61"/>
    </row>
    <row r="25" spans="1:8" ht="15.75" customHeight="1" x14ac:dyDescent="0.25">
      <c r="A25" s="45" t="s">
        <v>62</v>
      </c>
      <c r="B25" s="32" t="str">
        <f>IF(OR(B23="",B24=""),"",B24/B23)</f>
        <v/>
      </c>
      <c r="C25" s="49"/>
      <c r="D25" s="51" t="s">
        <v>22</v>
      </c>
      <c r="E25" s="52" t="str">
        <f>IF(B25="","",IF(OR(B25=4.5,B25&lt;4.5),"OK","No"))</f>
        <v/>
      </c>
      <c r="F25" s="122"/>
      <c r="G25" s="123"/>
      <c r="H25" s="61"/>
    </row>
    <row r="26" spans="1:8" ht="30.75" customHeight="1" x14ac:dyDescent="0.25">
      <c r="A26" s="30" t="s">
        <v>63</v>
      </c>
      <c r="B26" s="32" t="str">
        <f>IF(B13="","",B13)</f>
        <v/>
      </c>
      <c r="C26" s="49" t="s">
        <v>24</v>
      </c>
      <c r="D26" s="40" t="s">
        <v>25</v>
      </c>
      <c r="E26" s="52" t="str">
        <f>IF(B26="","",IF(OR(B26=3,B26&lt;3),"OK","No"))</f>
        <v/>
      </c>
      <c r="F26" s="122"/>
      <c r="G26" s="123"/>
      <c r="H26" s="61"/>
    </row>
    <row r="27" spans="1:8" ht="30.75" customHeight="1" thickBot="1" x14ac:dyDescent="0.3">
      <c r="A27" s="56" t="s">
        <v>64</v>
      </c>
      <c r="B27" s="57"/>
      <c r="C27" s="58" t="s">
        <v>24</v>
      </c>
      <c r="D27" s="59" t="s">
        <v>28</v>
      </c>
      <c r="E27" s="60" t="str">
        <f>IF(B27="","Enter value",IF(OR(B27&lt;20,B27=20),"OK","No"))</f>
        <v>Enter value</v>
      </c>
      <c r="F27" s="124"/>
      <c r="G27" s="125"/>
      <c r="H27" s="61"/>
    </row>
    <row r="28" spans="1:8" x14ac:dyDescent="0.25">
      <c r="H28" s="61"/>
    </row>
    <row r="29" spans="1:8" x14ac:dyDescent="0.25">
      <c r="H29" s="61"/>
    </row>
    <row r="30" spans="1:8" x14ac:dyDescent="0.25">
      <c r="H30" s="61"/>
    </row>
    <row r="31" spans="1:8" x14ac:dyDescent="0.25">
      <c r="H31" s="61"/>
    </row>
    <row r="32" spans="1:8" x14ac:dyDescent="0.25">
      <c r="H32" s="61"/>
    </row>
    <row r="33" spans="8:8" x14ac:dyDescent="0.25">
      <c r="H33" s="61"/>
    </row>
    <row r="34" spans="8:8" x14ac:dyDescent="0.25">
      <c r="H34" s="61"/>
    </row>
    <row r="35" spans="8:8" x14ac:dyDescent="0.25">
      <c r="H35" s="61"/>
    </row>
    <row r="36" spans="8:8" x14ac:dyDescent="0.25">
      <c r="H36" s="61"/>
    </row>
    <row r="37" spans="8:8" x14ac:dyDescent="0.25">
      <c r="H37" s="61"/>
    </row>
    <row r="38" spans="8:8" x14ac:dyDescent="0.25">
      <c r="H38" s="61"/>
    </row>
    <row r="39" spans="8:8" x14ac:dyDescent="0.25">
      <c r="H39" s="61"/>
    </row>
    <row r="40" spans="8:8" x14ac:dyDescent="0.25">
      <c r="H40" s="61"/>
    </row>
    <row r="41" spans="8:8" x14ac:dyDescent="0.25">
      <c r="H41" s="61"/>
    </row>
    <row r="42" spans="8:8" x14ac:dyDescent="0.25">
      <c r="H42" s="61"/>
    </row>
    <row r="43" spans="8:8" x14ac:dyDescent="0.25">
      <c r="H43" s="61"/>
    </row>
    <row r="44" spans="8:8" x14ac:dyDescent="0.25">
      <c r="H44" s="61"/>
    </row>
    <row r="45" spans="8:8" x14ac:dyDescent="0.25">
      <c r="H45" s="61"/>
    </row>
    <row r="46" spans="8:8" x14ac:dyDescent="0.25">
      <c r="H46" s="61"/>
    </row>
    <row r="47" spans="8:8" x14ac:dyDescent="0.25">
      <c r="H47" s="61"/>
    </row>
    <row r="48" spans="8:8" x14ac:dyDescent="0.25">
      <c r="H48" s="61"/>
    </row>
    <row r="49" spans="8:8" x14ac:dyDescent="0.25">
      <c r="H49" s="61"/>
    </row>
    <row r="50" spans="8:8" x14ac:dyDescent="0.25">
      <c r="H50" s="61"/>
    </row>
    <row r="51" spans="8:8" x14ac:dyDescent="0.25">
      <c r="H51" s="61"/>
    </row>
    <row r="52" spans="8:8" x14ac:dyDescent="0.25">
      <c r="H52" s="61"/>
    </row>
    <row r="53" spans="8:8" x14ac:dyDescent="0.25">
      <c r="H53" s="61"/>
    </row>
    <row r="54" spans="8:8" x14ac:dyDescent="0.25">
      <c r="H54" s="61"/>
    </row>
    <row r="55" spans="8:8" x14ac:dyDescent="0.25">
      <c r="H55" s="61"/>
    </row>
    <row r="56" spans="8:8" x14ac:dyDescent="0.25">
      <c r="H56" s="61"/>
    </row>
    <row r="57" spans="8:8" x14ac:dyDescent="0.25">
      <c r="H57" s="61"/>
    </row>
    <row r="58" spans="8:8" x14ac:dyDescent="0.25">
      <c r="H58" s="61"/>
    </row>
    <row r="59" spans="8:8" x14ac:dyDescent="0.25">
      <c r="H59" s="61"/>
    </row>
    <row r="60" spans="8:8" x14ac:dyDescent="0.25">
      <c r="H60" s="61"/>
    </row>
    <row r="61" spans="8:8" ht="395.45" customHeight="1" x14ac:dyDescent="0.25"/>
    <row r="72" spans="4:5" ht="15.75" thickBot="1" x14ac:dyDescent="0.3"/>
    <row r="73" spans="4:5" x14ac:dyDescent="0.25">
      <c r="D73" s="7" t="s">
        <v>35</v>
      </c>
      <c r="E73" s="12"/>
    </row>
    <row r="74" spans="4:5" x14ac:dyDescent="0.25">
      <c r="D74" s="8" t="s">
        <v>36</v>
      </c>
      <c r="E74" s="13"/>
    </row>
    <row r="75" spans="4:5" x14ac:dyDescent="0.25">
      <c r="D75" s="8">
        <v>0.08</v>
      </c>
      <c r="E75" s="13">
        <v>3</v>
      </c>
    </row>
    <row r="76" spans="4:5" x14ac:dyDescent="0.25">
      <c r="D76" s="8">
        <v>0.2</v>
      </c>
      <c r="E76" s="13">
        <v>10</v>
      </c>
    </row>
    <row r="77" spans="4:5" ht="15.75" thickBot="1" x14ac:dyDescent="0.3">
      <c r="D77" s="15">
        <v>0.21</v>
      </c>
      <c r="E77" s="16">
        <v>100</v>
      </c>
    </row>
    <row r="78" spans="4:5" x14ac:dyDescent="0.25">
      <c r="D78" s="17" t="s">
        <v>37</v>
      </c>
      <c r="E78" s="18"/>
    </row>
    <row r="79" spans="4:5" x14ac:dyDescent="0.25">
      <c r="D79" s="19">
        <v>0.08</v>
      </c>
      <c r="E79" s="20">
        <v>2</v>
      </c>
    </row>
    <row r="80" spans="4:5" x14ac:dyDescent="0.25">
      <c r="D80" s="19">
        <v>0.25</v>
      </c>
      <c r="E80" s="20">
        <v>10</v>
      </c>
    </row>
    <row r="81" spans="1:8" ht="15.75" thickBot="1" x14ac:dyDescent="0.3">
      <c r="D81" s="21">
        <v>0.26</v>
      </c>
      <c r="E81" s="22">
        <v>100</v>
      </c>
    </row>
    <row r="82" spans="1:8" x14ac:dyDescent="0.25">
      <c r="D82" s="7" t="s">
        <v>38</v>
      </c>
      <c r="E82" s="12"/>
    </row>
    <row r="83" spans="1:8" x14ac:dyDescent="0.25">
      <c r="D83" s="8">
        <v>0.49</v>
      </c>
      <c r="E83" s="13">
        <v>0</v>
      </c>
    </row>
    <row r="84" spans="1:8" x14ac:dyDescent="0.25">
      <c r="D84" s="8">
        <v>0.5</v>
      </c>
      <c r="E84" s="13">
        <v>10</v>
      </c>
    </row>
    <row r="85" spans="1:8" x14ac:dyDescent="0.25">
      <c r="D85" s="8">
        <v>2.5</v>
      </c>
      <c r="E85" s="13">
        <v>80</v>
      </c>
    </row>
    <row r="86" spans="1:8" ht="15.75" thickBot="1" x14ac:dyDescent="0.3">
      <c r="D86" s="9">
        <v>10</v>
      </c>
      <c r="E86" s="23">
        <v>81</v>
      </c>
    </row>
    <row r="87" spans="1:8" x14ac:dyDescent="0.25">
      <c r="D87" s="15" t="s">
        <v>39</v>
      </c>
      <c r="E87" s="16"/>
    </row>
    <row r="88" spans="1:8" x14ac:dyDescent="0.25">
      <c r="D88" s="15">
        <v>0.39</v>
      </c>
      <c r="E88" s="16">
        <v>0</v>
      </c>
    </row>
    <row r="89" spans="1:8" x14ac:dyDescent="0.25">
      <c r="D89" s="15">
        <v>0.4</v>
      </c>
      <c r="E89" s="16">
        <v>10</v>
      </c>
    </row>
    <row r="90" spans="1:8" x14ac:dyDescent="0.25">
      <c r="D90" s="15">
        <v>2.5</v>
      </c>
      <c r="E90" s="16">
        <v>85</v>
      </c>
    </row>
    <row r="91" spans="1:8" ht="15.75" thickBot="1" x14ac:dyDescent="0.3">
      <c r="D91" s="15">
        <v>10</v>
      </c>
      <c r="E91" s="16">
        <v>86</v>
      </c>
      <c r="G91" s="14" t="s">
        <v>40</v>
      </c>
      <c r="H91" s="14">
        <v>10</v>
      </c>
    </row>
    <row r="92" spans="1:8" x14ac:dyDescent="0.25">
      <c r="D92" s="7" t="s">
        <v>41</v>
      </c>
      <c r="E92" s="12"/>
      <c r="G92" s="14" t="s">
        <v>42</v>
      </c>
      <c r="H92" s="14">
        <v>60</v>
      </c>
    </row>
    <row r="93" spans="1:8" x14ac:dyDescent="0.25">
      <c r="A93" t="s">
        <v>43</v>
      </c>
      <c r="B93" t="str">
        <f>IF(OR(B23=0.25,AND(B23&gt;0.25,B23&lt;1),B23=1),"OK","Non")</f>
        <v>Non</v>
      </c>
      <c r="D93" s="8">
        <v>0.99</v>
      </c>
      <c r="E93" s="13">
        <v>0</v>
      </c>
      <c r="G93" s="14" t="s">
        <v>44</v>
      </c>
      <c r="H93" s="14">
        <v>2.5</v>
      </c>
    </row>
    <row r="94" spans="1:8" ht="15.75" x14ac:dyDescent="0.25">
      <c r="B94" s="52" t="str">
        <f>IF(B26="","",IF(OR(B26&lt;3),"OK","Non conforme"))</f>
        <v/>
      </c>
      <c r="D94" s="8">
        <v>1</v>
      </c>
      <c r="E94" s="13">
        <v>10</v>
      </c>
      <c r="G94" s="14" t="s">
        <v>45</v>
      </c>
      <c r="H94" s="14">
        <f>100-B27</f>
        <v>100</v>
      </c>
    </row>
    <row r="95" spans="1:8" x14ac:dyDescent="0.25">
      <c r="D95" s="8">
        <v>2.5</v>
      </c>
      <c r="E95" s="13">
        <v>80</v>
      </c>
      <c r="G95" s="14" t="s">
        <v>46</v>
      </c>
      <c r="H95" s="14">
        <v>0.08</v>
      </c>
    </row>
    <row r="96" spans="1:8" ht="15.75" thickBot="1" x14ac:dyDescent="0.3">
      <c r="D96" s="9"/>
      <c r="E96" s="23"/>
    </row>
  </sheetData>
  <sheetProtection algorithmName="SHA-512" hashValue="22b3IUPtsP6oZf1r4Yv4Q0emYMUH51rzjUaq8Fn6v/HOopMD+nFXTtIGdVdQTSck/zQEFg/HM+uscrmXbGfZKw==" saltValue="Pv70vGEScuZI49YEtQVZHw==" spinCount="100000" sheet="1" selectLockedCells="1"/>
  <protectedRanges>
    <protectedRange algorithmName="SHA-512" hashValue="LoW0gzt1q728vYcbJzLus/iqL8Y3p7jf3X2lPr9aBY/+CSI4LCBROGfPVSKY7qwj8qu2unpg1EOVRlKnCGrSpw==" saltValue="W94QvPNSXTojJTPNDrfl/Q==" spinCount="100000" sqref="B6:G10 B23:B24 B27" name="Plage1"/>
    <protectedRange algorithmName="SHA-512" hashValue="LoW0gzt1q728vYcbJzLus/iqL8Y3p7jf3X2lPr9aBY/+CSI4LCBROGfPVSKY7qwj8qu2unpg1EOVRlKnCGrSpw==" saltValue="W94QvPNSXTojJTPNDrfl/Q==" spinCount="100000" sqref="B13:B20" name="Plage1_1"/>
  </protectedRanges>
  <mergeCells count="9">
    <mergeCell ref="F23:G27"/>
    <mergeCell ref="D12:E12"/>
    <mergeCell ref="F12:G12"/>
    <mergeCell ref="A3:G3"/>
    <mergeCell ref="B6:G6"/>
    <mergeCell ref="B7:G7"/>
    <mergeCell ref="B8:G8"/>
    <mergeCell ref="B9:G9"/>
    <mergeCell ref="B10:G10"/>
  </mergeCells>
  <pageMargins left="0.9055118110236221" right="0.70866141732283472" top="0.74803149606299213" bottom="0.74803149606299213" header="0.31496062992125984" footer="0.31496062992125984"/>
  <pageSetup scale="62"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E7F1C-B7DD-4079-943D-20A002C6449E}">
  <sheetPr codeName="Sheet3">
    <pageSetUpPr fitToPage="1"/>
  </sheetPr>
  <dimension ref="A1:AA117"/>
  <sheetViews>
    <sheetView zoomScale="70" zoomScaleNormal="70" workbookViewId="0">
      <selection activeCell="B24" sqref="B24"/>
    </sheetView>
  </sheetViews>
  <sheetFormatPr defaultColWidth="11.42578125" defaultRowHeight="15" x14ac:dyDescent="0.25"/>
  <cols>
    <col min="1" max="1" width="38.7109375" customWidth="1"/>
    <col min="2" max="2" width="14" customWidth="1"/>
    <col min="3" max="3" width="9" customWidth="1"/>
    <col min="4" max="4" width="17.7109375" customWidth="1"/>
    <col min="5" max="5" width="17.140625" customWidth="1"/>
  </cols>
  <sheetData>
    <row r="1" spans="1:27" ht="74.25" customHeight="1" x14ac:dyDescent="0.25">
      <c r="A1" s="61"/>
      <c r="B1" s="61"/>
      <c r="C1" s="61"/>
      <c r="D1" s="61"/>
      <c r="E1" s="61"/>
      <c r="F1" s="61"/>
      <c r="G1" s="61"/>
      <c r="H1" s="61"/>
      <c r="I1" s="61"/>
      <c r="J1" s="61"/>
      <c r="K1" s="61"/>
      <c r="L1" s="61"/>
      <c r="M1" s="61"/>
      <c r="N1" s="61"/>
      <c r="O1" s="61"/>
    </row>
    <row r="2" spans="1:27" ht="15.75" thickBot="1" x14ac:dyDescent="0.3">
      <c r="A2" s="61"/>
      <c r="B2" s="61"/>
      <c r="C2" s="61"/>
      <c r="D2" s="61"/>
      <c r="E2" s="61"/>
      <c r="F2" s="61"/>
      <c r="G2" s="61"/>
      <c r="H2" s="61"/>
      <c r="I2" s="61"/>
      <c r="J2" s="61"/>
      <c r="K2" s="61"/>
      <c r="L2" s="61"/>
      <c r="M2" s="61"/>
      <c r="N2" s="61"/>
      <c r="O2" s="61"/>
      <c r="P2" s="61"/>
      <c r="Q2" s="61"/>
    </row>
    <row r="3" spans="1:27" ht="34.9" customHeight="1" thickBot="1" x14ac:dyDescent="0.3">
      <c r="A3" s="130" t="s">
        <v>119</v>
      </c>
      <c r="B3" s="131"/>
      <c r="C3" s="131"/>
      <c r="D3" s="131"/>
      <c r="E3" s="131"/>
      <c r="F3" s="131"/>
      <c r="G3" s="132"/>
      <c r="H3" s="61"/>
      <c r="I3" s="61"/>
      <c r="J3" s="61"/>
      <c r="K3" s="61"/>
      <c r="L3" s="61"/>
      <c r="M3" s="61"/>
      <c r="N3" s="61"/>
      <c r="O3" s="61"/>
      <c r="P3" s="61"/>
      <c r="Q3" s="61"/>
    </row>
    <row r="4" spans="1:27" ht="17.45" customHeight="1" x14ac:dyDescent="0.4">
      <c r="A4" s="61" t="s">
        <v>88</v>
      </c>
      <c r="B4" s="62"/>
      <c r="C4" s="61"/>
      <c r="D4" s="61"/>
      <c r="E4" s="61"/>
      <c r="F4" s="61"/>
      <c r="G4" s="61"/>
      <c r="H4" s="61"/>
      <c r="I4" s="61"/>
      <c r="J4" s="61"/>
      <c r="K4" s="61"/>
      <c r="L4" s="61"/>
      <c r="M4" s="61"/>
      <c r="N4" s="61"/>
      <c r="O4" s="61"/>
      <c r="P4" s="61"/>
      <c r="Q4" s="61"/>
      <c r="R4" s="61"/>
      <c r="S4" s="61"/>
      <c r="T4" s="61"/>
      <c r="U4" s="61"/>
      <c r="V4" s="61"/>
      <c r="W4" s="61"/>
      <c r="X4" s="61"/>
      <c r="Y4" s="61"/>
      <c r="Z4" s="61"/>
      <c r="AA4" s="61"/>
    </row>
    <row r="5" spans="1:27" ht="17.45" customHeight="1" thickBot="1" x14ac:dyDescent="0.45">
      <c r="A5" s="63" t="s">
        <v>89</v>
      </c>
      <c r="B5" s="62"/>
      <c r="C5" s="61"/>
      <c r="D5" s="61"/>
      <c r="E5" s="61"/>
      <c r="F5" s="61"/>
      <c r="G5" s="61"/>
      <c r="H5" s="61"/>
      <c r="I5" s="61"/>
      <c r="J5" s="61"/>
      <c r="K5" s="61"/>
      <c r="L5" s="61"/>
      <c r="M5" s="61"/>
      <c r="N5" s="61"/>
      <c r="O5" s="61"/>
      <c r="P5" s="61"/>
      <c r="Q5" s="61"/>
      <c r="R5" s="61"/>
      <c r="S5" s="61"/>
      <c r="T5" s="61"/>
      <c r="U5" s="61"/>
      <c r="V5" s="61"/>
      <c r="W5" s="61"/>
      <c r="X5" s="61"/>
      <c r="Y5" s="61"/>
      <c r="Z5" s="61"/>
      <c r="AA5" s="61"/>
    </row>
    <row r="6" spans="1:27" ht="17.45" customHeight="1" x14ac:dyDescent="0.3">
      <c r="A6" s="43" t="s">
        <v>90</v>
      </c>
      <c r="B6" s="106"/>
      <c r="C6" s="106"/>
      <c r="D6" s="106"/>
      <c r="E6" s="106"/>
      <c r="F6" s="106"/>
      <c r="G6" s="107"/>
      <c r="H6" s="61"/>
      <c r="I6" s="61"/>
      <c r="J6" s="61"/>
      <c r="K6" s="61"/>
      <c r="L6" s="61"/>
      <c r="M6" s="61"/>
      <c r="N6" s="61"/>
      <c r="O6" s="61"/>
      <c r="P6" s="61"/>
      <c r="Q6" s="61"/>
      <c r="R6" s="61"/>
      <c r="S6" s="61"/>
      <c r="T6" s="61"/>
      <c r="U6" s="61"/>
      <c r="V6" s="61"/>
      <c r="W6" s="61"/>
      <c r="X6" s="61"/>
      <c r="Y6" s="61"/>
      <c r="Z6" s="61"/>
      <c r="AA6" s="61"/>
    </row>
    <row r="7" spans="1:27" ht="17.45" customHeight="1" x14ac:dyDescent="0.3">
      <c r="A7" s="44" t="s">
        <v>91</v>
      </c>
      <c r="B7" s="142"/>
      <c r="C7" s="143"/>
      <c r="D7" s="143"/>
      <c r="E7" s="143"/>
      <c r="F7" s="143"/>
      <c r="G7" s="144"/>
      <c r="H7" s="61"/>
      <c r="I7" s="61"/>
      <c r="J7" s="61"/>
      <c r="K7" s="61"/>
      <c r="L7" s="61"/>
      <c r="M7" s="61"/>
      <c r="N7" s="61"/>
      <c r="O7" s="61"/>
      <c r="P7" s="61"/>
      <c r="Q7" s="61"/>
      <c r="R7" s="61"/>
      <c r="S7" s="61"/>
      <c r="T7" s="61"/>
      <c r="U7" s="61"/>
      <c r="V7" s="61"/>
      <c r="W7" s="61"/>
      <c r="X7" s="61"/>
      <c r="Y7" s="61"/>
      <c r="Z7" s="61"/>
      <c r="AA7" s="61"/>
    </row>
    <row r="8" spans="1:27" ht="17.45" customHeight="1" x14ac:dyDescent="0.3">
      <c r="A8" s="45" t="s">
        <v>92</v>
      </c>
      <c r="B8" s="111"/>
      <c r="C8" s="111"/>
      <c r="D8" s="111"/>
      <c r="E8" s="111"/>
      <c r="F8" s="111"/>
      <c r="G8" s="112"/>
      <c r="H8" s="61"/>
      <c r="I8" s="61"/>
      <c r="J8" s="61"/>
      <c r="K8" s="61"/>
      <c r="L8" s="61"/>
      <c r="M8" s="61"/>
      <c r="N8" s="61"/>
      <c r="O8" s="61"/>
      <c r="P8" s="61"/>
      <c r="Q8" s="61"/>
      <c r="R8" s="61"/>
      <c r="S8" s="61"/>
      <c r="T8" s="61"/>
      <c r="U8" s="61"/>
      <c r="V8" s="61"/>
      <c r="W8" s="61"/>
      <c r="X8" s="61"/>
      <c r="Y8" s="61"/>
      <c r="Z8" s="61"/>
      <c r="AA8" s="61"/>
    </row>
    <row r="9" spans="1:27" ht="17.45" customHeight="1" x14ac:dyDescent="0.3">
      <c r="A9" s="45" t="s">
        <v>93</v>
      </c>
      <c r="B9" s="113"/>
      <c r="C9" s="111"/>
      <c r="D9" s="111"/>
      <c r="E9" s="111"/>
      <c r="F9" s="111"/>
      <c r="G9" s="112"/>
      <c r="H9" s="61"/>
      <c r="I9" s="61"/>
      <c r="J9" s="61"/>
      <c r="K9" s="61"/>
      <c r="L9" s="61"/>
      <c r="M9" s="61"/>
      <c r="N9" s="61"/>
      <c r="O9" s="61"/>
      <c r="P9" s="61"/>
      <c r="Q9" s="61"/>
      <c r="R9" s="61"/>
      <c r="S9" s="61"/>
      <c r="T9" s="61"/>
      <c r="U9" s="61"/>
      <c r="V9" s="61"/>
      <c r="W9" s="61"/>
      <c r="X9" s="61"/>
      <c r="Y9" s="61"/>
      <c r="Z9" s="61"/>
      <c r="AA9" s="61"/>
    </row>
    <row r="10" spans="1:27" ht="17.45" customHeight="1" thickBot="1" x14ac:dyDescent="0.35">
      <c r="A10" s="46" t="s">
        <v>94</v>
      </c>
      <c r="B10" s="101"/>
      <c r="C10" s="101"/>
      <c r="D10" s="101"/>
      <c r="E10" s="101"/>
      <c r="F10" s="101"/>
      <c r="G10" s="102"/>
      <c r="H10" s="61"/>
      <c r="I10" s="61"/>
      <c r="J10" s="61"/>
      <c r="K10" s="61"/>
      <c r="L10" s="61"/>
      <c r="M10" s="61"/>
      <c r="N10" s="61"/>
      <c r="O10" s="61"/>
      <c r="P10" s="61"/>
      <c r="Q10" s="61"/>
      <c r="R10" s="61"/>
      <c r="S10" s="61"/>
      <c r="T10" s="61"/>
      <c r="U10" s="61"/>
      <c r="V10" s="61"/>
      <c r="W10" s="61"/>
      <c r="X10" s="61"/>
      <c r="Y10" s="61"/>
      <c r="Z10" s="61"/>
      <c r="AA10" s="61"/>
    </row>
    <row r="11" spans="1:27" ht="17.45" customHeight="1" thickBot="1" x14ac:dyDescent="0.3">
      <c r="A11" s="61"/>
      <c r="B11" s="61"/>
      <c r="C11" s="61"/>
      <c r="D11" s="61"/>
      <c r="E11" s="61"/>
      <c r="F11" s="61"/>
      <c r="G11" s="61"/>
      <c r="H11" s="61"/>
      <c r="I11" s="61"/>
      <c r="J11" s="61"/>
      <c r="K11" s="61"/>
      <c r="L11" s="61"/>
      <c r="M11" s="61"/>
      <c r="N11" s="61"/>
      <c r="O11" s="61"/>
      <c r="P11" s="61"/>
      <c r="Q11" s="61"/>
      <c r="R11" s="61"/>
      <c r="S11" s="61"/>
      <c r="T11" s="61"/>
      <c r="U11" s="61"/>
      <c r="V11" s="61"/>
      <c r="W11" s="61"/>
      <c r="X11" s="61"/>
      <c r="Y11" s="61"/>
      <c r="Z11" s="61"/>
      <c r="AA11" s="61"/>
    </row>
    <row r="12" spans="1:27" ht="21.75" thickBot="1" x14ac:dyDescent="0.4">
      <c r="A12" s="5" t="s">
        <v>95</v>
      </c>
      <c r="B12" s="6" t="s">
        <v>67</v>
      </c>
      <c r="D12" s="91" t="s">
        <v>96</v>
      </c>
      <c r="E12" s="92"/>
      <c r="F12" s="133">
        <f ca="1">TODAY()</f>
        <v>45940</v>
      </c>
      <c r="G12" s="134"/>
      <c r="H12" s="61"/>
      <c r="I12" s="61"/>
      <c r="J12" s="61"/>
      <c r="K12" s="61"/>
      <c r="L12" s="61"/>
      <c r="M12" s="61"/>
      <c r="N12" s="61"/>
      <c r="O12" s="61"/>
      <c r="P12" s="61"/>
      <c r="Q12" s="61"/>
      <c r="R12" s="61"/>
      <c r="S12" s="61"/>
      <c r="T12" s="61"/>
      <c r="U12" s="61"/>
      <c r="V12" s="61"/>
      <c r="W12" s="61"/>
      <c r="X12" s="61"/>
      <c r="Y12" s="61"/>
      <c r="Z12" s="61"/>
      <c r="AA12" s="61"/>
    </row>
    <row r="13" spans="1:27" x14ac:dyDescent="0.25">
      <c r="A13" s="7">
        <v>7.4999999999999997E-2</v>
      </c>
      <c r="B13" s="39"/>
      <c r="C13" s="61"/>
      <c r="D13" s="61"/>
      <c r="E13" s="61"/>
      <c r="F13" s="61"/>
      <c r="G13" s="61"/>
      <c r="H13" s="61"/>
      <c r="I13" s="61"/>
      <c r="J13" s="61"/>
      <c r="K13" s="61"/>
      <c r="L13" s="61"/>
      <c r="M13" s="61"/>
      <c r="N13" s="61"/>
      <c r="O13" s="61"/>
      <c r="P13" s="61"/>
      <c r="Q13" s="61"/>
      <c r="R13" s="61"/>
      <c r="S13" s="61"/>
      <c r="T13" s="61"/>
      <c r="U13" s="61"/>
      <c r="V13" s="61"/>
      <c r="W13" s="61"/>
      <c r="X13" s="61"/>
      <c r="Y13" s="61"/>
      <c r="Z13" s="61"/>
      <c r="AA13" s="61"/>
    </row>
    <row r="14" spans="1:27" x14ac:dyDescent="0.25">
      <c r="A14" s="8">
        <v>0.15</v>
      </c>
      <c r="B14" s="2"/>
      <c r="C14" s="61"/>
      <c r="D14" s="61"/>
      <c r="E14" s="61"/>
      <c r="F14" s="61"/>
      <c r="G14" s="61"/>
      <c r="H14" s="61"/>
      <c r="I14" s="61"/>
      <c r="J14" s="61"/>
      <c r="K14" s="61"/>
      <c r="L14" s="61"/>
      <c r="M14" s="61"/>
      <c r="N14" s="61"/>
      <c r="O14" s="61"/>
      <c r="P14" s="61"/>
      <c r="Q14" s="61"/>
      <c r="R14" s="61"/>
      <c r="S14" s="61"/>
      <c r="T14" s="61"/>
      <c r="U14" s="61"/>
      <c r="V14" s="61"/>
      <c r="W14" s="61"/>
      <c r="X14" s="61"/>
      <c r="Y14" s="61"/>
      <c r="Z14" s="61"/>
      <c r="AA14" s="61"/>
    </row>
    <row r="15" spans="1:27" x14ac:dyDescent="0.25">
      <c r="A15" s="8">
        <v>0.2</v>
      </c>
      <c r="B15" s="2"/>
      <c r="C15" s="61"/>
      <c r="D15" s="61"/>
      <c r="E15" s="61"/>
      <c r="F15" s="61"/>
      <c r="G15" s="61"/>
      <c r="H15" s="61"/>
      <c r="I15" s="61"/>
      <c r="J15" s="61"/>
      <c r="K15" s="61"/>
      <c r="L15" s="61"/>
      <c r="M15" s="61"/>
      <c r="N15" s="61"/>
      <c r="O15" s="61"/>
      <c r="P15" s="61"/>
      <c r="Q15" s="61"/>
      <c r="R15" s="61"/>
      <c r="S15" s="61"/>
      <c r="T15" s="61"/>
      <c r="U15" s="61"/>
      <c r="V15" s="61"/>
      <c r="W15" s="61"/>
      <c r="X15" s="61"/>
      <c r="Y15" s="61"/>
      <c r="Z15" s="61"/>
      <c r="AA15" s="61"/>
    </row>
    <row r="16" spans="1:27" x14ac:dyDescent="0.25">
      <c r="A16" s="8">
        <v>0.3</v>
      </c>
      <c r="B16" s="2"/>
      <c r="C16" s="61"/>
      <c r="D16" s="61"/>
      <c r="E16" s="61"/>
      <c r="F16" s="61"/>
      <c r="G16" s="61"/>
      <c r="H16" s="61"/>
      <c r="I16" s="61"/>
      <c r="J16" s="61"/>
      <c r="K16" s="61"/>
      <c r="L16" s="61"/>
      <c r="M16" s="61"/>
      <c r="N16" s="61"/>
      <c r="O16" s="61"/>
      <c r="P16" s="61"/>
      <c r="Q16" s="61"/>
      <c r="R16" s="61"/>
      <c r="S16" s="61"/>
      <c r="T16" s="61"/>
      <c r="U16" s="61"/>
      <c r="V16" s="61"/>
      <c r="W16" s="61"/>
      <c r="X16" s="61"/>
      <c r="Y16" s="61"/>
      <c r="Z16" s="61"/>
      <c r="AA16" s="61"/>
    </row>
    <row r="17" spans="1:27" x14ac:dyDescent="0.25">
      <c r="A17" s="8">
        <v>0.6</v>
      </c>
      <c r="B17" s="2"/>
      <c r="C17" s="61"/>
      <c r="D17" s="61"/>
      <c r="E17" s="61"/>
      <c r="F17" s="61"/>
      <c r="G17" s="61"/>
      <c r="H17" s="61"/>
      <c r="I17" s="61"/>
      <c r="J17" s="61"/>
      <c r="K17" s="61"/>
      <c r="L17" s="61"/>
      <c r="M17" s="61"/>
      <c r="N17" s="61"/>
      <c r="O17" s="61"/>
      <c r="P17" s="61"/>
      <c r="Q17" s="61"/>
      <c r="R17" s="61"/>
      <c r="S17" s="61"/>
      <c r="T17" s="61"/>
      <c r="U17" s="61"/>
      <c r="V17" s="61"/>
      <c r="W17" s="61"/>
      <c r="X17" s="61"/>
      <c r="Y17" s="61"/>
      <c r="Z17" s="61"/>
      <c r="AA17" s="61"/>
    </row>
    <row r="18" spans="1:27" x14ac:dyDescent="0.25">
      <c r="A18" s="8">
        <v>1.18</v>
      </c>
      <c r="B18" s="2"/>
      <c r="C18" s="61"/>
      <c r="D18" s="61"/>
      <c r="E18" s="61"/>
      <c r="F18" s="61"/>
      <c r="G18" s="61"/>
      <c r="H18" s="61"/>
      <c r="I18" s="61"/>
      <c r="J18" s="61"/>
      <c r="K18" s="61"/>
      <c r="L18" s="61"/>
      <c r="M18" s="61"/>
      <c r="N18" s="61"/>
      <c r="O18" s="61"/>
      <c r="P18" s="61"/>
      <c r="Q18" s="61"/>
      <c r="R18" s="61"/>
      <c r="S18" s="61"/>
      <c r="T18" s="61"/>
      <c r="U18" s="61"/>
      <c r="V18" s="61"/>
      <c r="W18" s="61"/>
      <c r="X18" s="61"/>
      <c r="Y18" s="61"/>
      <c r="Z18" s="61"/>
      <c r="AA18" s="61"/>
    </row>
    <row r="19" spans="1:27" x14ac:dyDescent="0.25">
      <c r="A19" s="8">
        <v>2.36</v>
      </c>
      <c r="B19" s="2"/>
      <c r="C19" s="61"/>
      <c r="D19" s="61"/>
      <c r="E19" s="61"/>
      <c r="F19" s="61"/>
      <c r="G19" s="61"/>
      <c r="H19" s="61"/>
      <c r="I19" s="61"/>
      <c r="J19" s="61"/>
      <c r="K19" s="61"/>
      <c r="L19" s="61"/>
      <c r="M19" s="61"/>
      <c r="N19" s="61"/>
      <c r="O19" s="61"/>
      <c r="P19" s="61"/>
      <c r="Q19" s="61"/>
      <c r="R19" s="61"/>
      <c r="S19" s="61"/>
      <c r="T19" s="61"/>
      <c r="U19" s="61"/>
      <c r="V19" s="61"/>
      <c r="W19" s="61"/>
      <c r="X19" s="61"/>
      <c r="Y19" s="61"/>
      <c r="Z19" s="61"/>
      <c r="AA19" s="61"/>
    </row>
    <row r="20" spans="1:27" x14ac:dyDescent="0.25">
      <c r="A20" s="8">
        <v>4.75</v>
      </c>
      <c r="B20" s="2"/>
      <c r="C20" s="61"/>
      <c r="D20" s="61"/>
      <c r="E20" s="61"/>
      <c r="F20" s="61"/>
      <c r="G20" s="61"/>
      <c r="H20" s="61"/>
      <c r="I20" s="61"/>
      <c r="J20" s="61"/>
      <c r="K20" s="61"/>
      <c r="L20" s="61"/>
      <c r="M20" s="61"/>
      <c r="N20" s="61"/>
      <c r="O20" s="61"/>
      <c r="P20" s="61"/>
      <c r="Q20" s="61"/>
      <c r="R20" s="61"/>
      <c r="S20" s="61"/>
      <c r="T20" s="61"/>
      <c r="U20" s="61"/>
      <c r="V20" s="61"/>
      <c r="W20" s="61"/>
      <c r="X20" s="61"/>
      <c r="Y20" s="61"/>
      <c r="Z20" s="61"/>
      <c r="AA20" s="61"/>
    </row>
    <row r="21" spans="1:27" ht="15.75" thickBot="1" x14ac:dyDescent="0.3">
      <c r="A21" s="9">
        <v>9.5</v>
      </c>
      <c r="B21" s="3"/>
      <c r="C21" s="61"/>
      <c r="D21" s="61"/>
      <c r="E21" s="61"/>
      <c r="F21" s="61"/>
      <c r="G21" s="61"/>
      <c r="H21" s="61"/>
      <c r="I21" s="61"/>
      <c r="J21" s="61"/>
      <c r="K21" s="61"/>
      <c r="L21" s="61"/>
      <c r="M21" s="61"/>
      <c r="N21" s="61"/>
      <c r="O21" s="61"/>
      <c r="P21" s="61"/>
      <c r="Q21" s="61"/>
      <c r="R21" s="61"/>
      <c r="S21" s="61"/>
      <c r="T21" s="61"/>
      <c r="U21" s="61"/>
      <c r="V21" s="61"/>
      <c r="W21" s="61"/>
      <c r="X21" s="61"/>
      <c r="Y21" s="61"/>
      <c r="Z21" s="61"/>
      <c r="AA21" s="61"/>
    </row>
    <row r="22" spans="1:27" ht="15.75" thickBot="1" x14ac:dyDescent="0.3">
      <c r="A22" s="61"/>
      <c r="B22" s="61"/>
      <c r="C22" s="61"/>
      <c r="D22" s="61"/>
      <c r="E22" s="61"/>
      <c r="F22" s="61"/>
      <c r="G22" s="61"/>
      <c r="H22" s="61"/>
      <c r="I22" s="61"/>
      <c r="J22" s="61"/>
      <c r="K22" s="61"/>
      <c r="L22" s="61"/>
      <c r="M22" s="61"/>
      <c r="N22" s="61"/>
      <c r="O22" s="61"/>
      <c r="P22" s="61"/>
      <c r="Q22" s="61"/>
      <c r="R22" s="61"/>
      <c r="S22" s="61"/>
      <c r="T22" s="61"/>
      <c r="U22" s="61"/>
      <c r="V22" s="61"/>
      <c r="W22" s="61"/>
      <c r="X22" s="61"/>
      <c r="Y22" s="61"/>
      <c r="Z22" s="61"/>
      <c r="AA22" s="61"/>
    </row>
    <row r="23" spans="1:27" ht="21.75" thickBot="1" x14ac:dyDescent="0.4">
      <c r="A23" s="26" t="s">
        <v>97</v>
      </c>
      <c r="B23" s="24"/>
      <c r="C23" s="24" t="s">
        <v>60</v>
      </c>
      <c r="D23" s="24" t="s">
        <v>61</v>
      </c>
      <c r="E23" s="27" t="s">
        <v>98</v>
      </c>
      <c r="F23" s="61"/>
      <c r="G23" s="61"/>
      <c r="H23" s="61"/>
      <c r="I23" s="61"/>
      <c r="J23" s="61"/>
      <c r="K23" s="61"/>
      <c r="L23" s="61"/>
      <c r="M23" s="61"/>
      <c r="N23" s="61"/>
      <c r="O23" s="61"/>
      <c r="P23" s="61"/>
      <c r="Q23" s="61"/>
      <c r="R23" s="61"/>
      <c r="S23" s="61"/>
      <c r="T23" s="61"/>
      <c r="U23" s="61"/>
      <c r="V23" s="61"/>
      <c r="W23" s="61"/>
      <c r="X23" s="61"/>
      <c r="Y23" s="61"/>
      <c r="Z23" s="61"/>
      <c r="AA23" s="61"/>
    </row>
    <row r="24" spans="1:27" ht="15.75" x14ac:dyDescent="0.25">
      <c r="A24" s="43" t="s">
        <v>99</v>
      </c>
      <c r="B24" s="28"/>
      <c r="C24" s="47" t="s">
        <v>18</v>
      </c>
      <c r="D24" s="42" t="s">
        <v>118</v>
      </c>
      <c r="E24" s="48" t="str">
        <f>IF(B24="","Enter data",IF(OR(B24=0.2,AND(B24&gt;0.2,B24&lt;0.5),B24=0.5),"OK","Non compliant"))</f>
        <v>Enter data</v>
      </c>
      <c r="F24" s="61"/>
      <c r="G24" s="61"/>
      <c r="H24" s="61"/>
      <c r="I24" s="61"/>
      <c r="J24" s="61"/>
      <c r="K24" s="61"/>
      <c r="L24" s="61"/>
      <c r="M24" s="61"/>
      <c r="N24" s="61"/>
      <c r="O24" s="61"/>
      <c r="P24" s="61"/>
      <c r="Q24" s="61"/>
      <c r="R24" s="61"/>
      <c r="S24" s="61"/>
      <c r="T24" s="61"/>
      <c r="U24" s="61"/>
      <c r="V24" s="61"/>
      <c r="W24" s="61"/>
      <c r="X24" s="61"/>
      <c r="Y24" s="61"/>
      <c r="Z24" s="61"/>
      <c r="AA24" s="61"/>
    </row>
    <row r="25" spans="1:27" ht="15.75" x14ac:dyDescent="0.25">
      <c r="A25" s="45" t="s">
        <v>100</v>
      </c>
      <c r="B25" s="25"/>
      <c r="C25" s="49" t="s">
        <v>18</v>
      </c>
      <c r="D25" s="40"/>
      <c r="E25" s="50" t="str">
        <f>IF(B25="","Enter data","")</f>
        <v>Enter data</v>
      </c>
      <c r="F25" s="61"/>
      <c r="G25" s="61"/>
      <c r="H25" s="61"/>
      <c r="I25" s="61"/>
      <c r="J25" s="61"/>
      <c r="K25" s="61"/>
      <c r="L25" s="61"/>
      <c r="M25" s="61"/>
      <c r="N25" s="61"/>
      <c r="O25" s="61"/>
      <c r="P25" s="61"/>
      <c r="Q25" s="61"/>
      <c r="R25" s="61"/>
      <c r="S25" s="61"/>
      <c r="T25" s="61"/>
      <c r="U25" s="61"/>
      <c r="V25" s="61"/>
      <c r="W25" s="61"/>
      <c r="X25" s="61"/>
      <c r="Y25" s="61"/>
      <c r="Z25" s="61"/>
      <c r="AA25" s="61"/>
    </row>
    <row r="26" spans="1:27" ht="15.75" customHeight="1" thickBot="1" x14ac:dyDescent="0.3">
      <c r="A26" s="45" t="s">
        <v>101</v>
      </c>
      <c r="B26" s="32" t="str">
        <f>IF(OR(B24="",B25=""),"",B25/B24)</f>
        <v/>
      </c>
      <c r="C26" s="49"/>
      <c r="D26" s="51" t="s">
        <v>102</v>
      </c>
      <c r="E26" s="52" t="str">
        <f>IF(B26="","",IF(OR(B26=4.5,B26&lt;4.5),"OK","Non compliant"))</f>
        <v/>
      </c>
      <c r="F26" s="61"/>
      <c r="G26" s="61"/>
      <c r="H26" s="61"/>
      <c r="I26" s="61"/>
      <c r="J26" s="61"/>
      <c r="K26" s="61"/>
      <c r="L26" s="61"/>
      <c r="M26" s="61"/>
      <c r="N26" s="61"/>
      <c r="O26" s="61"/>
      <c r="P26" s="61"/>
      <c r="Q26" s="61"/>
      <c r="R26" s="61"/>
      <c r="S26" s="61"/>
      <c r="T26" s="61"/>
      <c r="U26" s="61"/>
      <c r="V26" s="61"/>
      <c r="W26" s="61"/>
      <c r="X26" s="61"/>
      <c r="Y26" s="61"/>
      <c r="Z26" s="61"/>
      <c r="AA26" s="61"/>
    </row>
    <row r="27" spans="1:27" ht="30.75" customHeight="1" x14ac:dyDescent="0.25">
      <c r="A27" s="30" t="s">
        <v>103</v>
      </c>
      <c r="B27" s="32" t="str">
        <f>IF(B13="","",B13)</f>
        <v/>
      </c>
      <c r="C27" s="49" t="s">
        <v>24</v>
      </c>
      <c r="D27" s="40" t="s">
        <v>48</v>
      </c>
      <c r="E27" s="52" t="str">
        <f>IF(B27="","",IF(OR(B27=3,B27&lt;3),"OK","Non compliant"))</f>
        <v/>
      </c>
      <c r="F27" s="135" t="s">
        <v>104</v>
      </c>
      <c r="G27" s="136"/>
      <c r="H27" s="61"/>
      <c r="I27" s="61"/>
      <c r="J27" s="61"/>
      <c r="K27" s="61"/>
      <c r="L27" s="61"/>
      <c r="M27" s="61"/>
      <c r="N27" s="61"/>
      <c r="O27" s="61"/>
      <c r="P27" s="61"/>
      <c r="Q27" s="61"/>
      <c r="R27" s="61"/>
      <c r="S27" s="61"/>
      <c r="T27" s="61"/>
      <c r="U27" s="61"/>
      <c r="V27" s="61"/>
      <c r="W27" s="61"/>
      <c r="X27" s="61"/>
      <c r="Y27" s="61"/>
      <c r="Z27" s="61"/>
      <c r="AA27" s="61"/>
    </row>
    <row r="28" spans="1:27" ht="30.75" customHeight="1" thickBot="1" x14ac:dyDescent="0.3">
      <c r="A28" s="31" t="s">
        <v>105</v>
      </c>
      <c r="B28" s="29"/>
      <c r="C28" s="53" t="s">
        <v>24</v>
      </c>
      <c r="D28" s="41" t="s">
        <v>49</v>
      </c>
      <c r="E28" s="54" t="str">
        <f>IF(B28="","",IF(OR(B28=20,B28&lt;20),"OK","Non compliant"))</f>
        <v/>
      </c>
      <c r="F28" s="137"/>
      <c r="G28" s="138"/>
      <c r="H28" s="61"/>
      <c r="I28" s="61"/>
      <c r="J28" s="61"/>
      <c r="K28" s="61"/>
      <c r="L28" s="61"/>
      <c r="M28" s="61"/>
      <c r="N28" s="61"/>
      <c r="O28" s="61"/>
      <c r="P28" s="61"/>
      <c r="Q28" s="61"/>
      <c r="R28" s="61"/>
      <c r="S28" s="61"/>
      <c r="T28" s="61"/>
      <c r="U28" s="61"/>
      <c r="V28" s="61"/>
      <c r="W28" s="61"/>
      <c r="X28" s="61"/>
      <c r="Y28" s="61"/>
      <c r="Z28" s="61"/>
      <c r="AA28" s="61"/>
    </row>
    <row r="29" spans="1:27" ht="30.75" customHeight="1" thickBot="1" x14ac:dyDescent="0.3">
      <c r="A29" s="139" t="s">
        <v>106</v>
      </c>
      <c r="B29" s="140"/>
      <c r="C29" s="140"/>
      <c r="D29" s="140"/>
      <c r="E29" s="141"/>
      <c r="F29" s="89" t="str">
        <f>IF(OR(E24="",E26="",E27="",E28=""),"",IF(AND(E24="OK",E26="OK",E27="OK",E28="OK"),"OK","NO"))</f>
        <v/>
      </c>
      <c r="G29" s="90"/>
      <c r="H29" s="61"/>
      <c r="I29" s="61"/>
      <c r="J29" s="61"/>
      <c r="K29" s="61"/>
      <c r="L29" s="61"/>
      <c r="M29" s="61"/>
      <c r="N29" s="61"/>
      <c r="O29" s="61"/>
      <c r="P29" s="61"/>
      <c r="Q29" s="61"/>
      <c r="R29" s="61"/>
      <c r="S29" s="61"/>
      <c r="T29" s="61"/>
      <c r="U29" s="61"/>
      <c r="V29" s="61"/>
      <c r="W29" s="61"/>
      <c r="X29" s="61"/>
      <c r="Y29" s="61"/>
      <c r="Z29" s="61"/>
      <c r="AA29" s="61"/>
    </row>
    <row r="30" spans="1:27" ht="15.6" customHeight="1" x14ac:dyDescent="0.25">
      <c r="A30" s="69"/>
      <c r="B30" s="69"/>
      <c r="C30" s="69"/>
      <c r="D30" s="69"/>
      <c r="E30" s="69"/>
      <c r="F30" s="70"/>
      <c r="G30" s="70"/>
      <c r="H30" s="61"/>
      <c r="I30" s="61"/>
      <c r="J30" s="61"/>
      <c r="K30" s="61"/>
      <c r="L30" s="61"/>
      <c r="M30" s="61"/>
      <c r="N30" s="61"/>
      <c r="O30" s="61"/>
      <c r="P30" s="61"/>
      <c r="Q30" s="61"/>
      <c r="R30" s="61"/>
      <c r="S30" s="61"/>
      <c r="T30" s="61"/>
      <c r="U30" s="61"/>
      <c r="V30" s="61"/>
      <c r="W30" s="61"/>
      <c r="X30" s="61"/>
      <c r="Y30" s="61"/>
      <c r="Z30" s="61"/>
      <c r="AA30" s="61"/>
    </row>
    <row r="31" spans="1:27" x14ac:dyDescent="0.25">
      <c r="A31" s="61"/>
      <c r="B31" s="61"/>
      <c r="C31" s="61"/>
      <c r="D31" s="61"/>
      <c r="E31" s="61"/>
      <c r="F31" s="61"/>
      <c r="G31" s="61"/>
      <c r="H31" s="61"/>
      <c r="I31" s="61"/>
      <c r="J31" s="61"/>
      <c r="K31" s="61"/>
      <c r="L31" s="61"/>
      <c r="M31" s="61"/>
      <c r="N31" s="61"/>
      <c r="O31" s="61"/>
      <c r="P31" s="61"/>
      <c r="Q31" s="61"/>
      <c r="R31" s="61"/>
      <c r="S31" s="61"/>
      <c r="T31" s="61"/>
      <c r="U31" s="61"/>
      <c r="V31" s="61"/>
      <c r="W31" s="61"/>
      <c r="X31" s="61"/>
      <c r="Y31" s="61"/>
      <c r="Z31" s="61"/>
      <c r="AA31" s="61"/>
    </row>
    <row r="32" spans="1:27" x14ac:dyDescent="0.25">
      <c r="A32" s="61"/>
      <c r="B32" s="61"/>
      <c r="C32" s="61"/>
      <c r="D32" s="61"/>
      <c r="E32" s="61"/>
      <c r="F32" s="61"/>
      <c r="G32" s="61"/>
      <c r="H32" s="61"/>
      <c r="I32" s="61"/>
      <c r="J32" s="61"/>
      <c r="K32" s="61"/>
      <c r="L32" s="61"/>
      <c r="M32" s="61"/>
      <c r="N32" s="61"/>
      <c r="O32" s="61"/>
      <c r="P32" s="61"/>
      <c r="Q32" s="61"/>
      <c r="R32" s="61"/>
      <c r="S32" s="61"/>
      <c r="T32" s="61"/>
      <c r="U32" s="61"/>
      <c r="V32" s="61"/>
      <c r="W32" s="61"/>
      <c r="X32" s="61"/>
      <c r="Y32" s="61"/>
      <c r="Z32" s="61"/>
      <c r="AA32" s="61"/>
    </row>
    <row r="33" spans="1:27" x14ac:dyDescent="0.25">
      <c r="A33" s="61"/>
      <c r="B33" s="61"/>
      <c r="C33" s="61"/>
      <c r="D33" s="61"/>
      <c r="E33" s="61"/>
      <c r="F33" s="61"/>
      <c r="G33" s="61"/>
      <c r="H33" s="61"/>
      <c r="I33" s="61"/>
      <c r="J33" s="61"/>
      <c r="K33" s="61"/>
      <c r="L33" s="61"/>
      <c r="M33" s="61"/>
      <c r="N33" s="61"/>
      <c r="O33" s="61"/>
      <c r="P33" s="61"/>
      <c r="Q33" s="61"/>
      <c r="R33" s="61"/>
      <c r="S33" s="61"/>
      <c r="T33" s="61"/>
      <c r="U33" s="61"/>
      <c r="V33" s="61"/>
      <c r="W33" s="61"/>
      <c r="X33" s="61"/>
      <c r="Y33" s="61"/>
      <c r="Z33" s="61"/>
      <c r="AA33" s="61"/>
    </row>
    <row r="34" spans="1:27" x14ac:dyDescent="0.25">
      <c r="A34" s="61"/>
      <c r="B34" s="61"/>
      <c r="C34" s="61"/>
      <c r="D34" s="61"/>
      <c r="E34" s="61"/>
      <c r="F34" s="61"/>
      <c r="G34" s="61"/>
      <c r="H34" s="61"/>
      <c r="I34" s="61"/>
      <c r="J34" s="61"/>
      <c r="K34" s="61"/>
      <c r="L34" s="61"/>
      <c r="M34" s="61"/>
      <c r="N34" s="61"/>
      <c r="O34" s="61"/>
      <c r="P34" s="61"/>
      <c r="Q34" s="61"/>
      <c r="R34" s="61"/>
      <c r="S34" s="61"/>
      <c r="T34" s="61"/>
      <c r="U34" s="61"/>
      <c r="V34" s="61"/>
      <c r="W34" s="61"/>
      <c r="X34" s="61"/>
      <c r="Y34" s="61"/>
      <c r="Z34" s="61"/>
      <c r="AA34" s="61"/>
    </row>
    <row r="35" spans="1:27" x14ac:dyDescent="0.25">
      <c r="A35" s="61"/>
      <c r="B35" s="61"/>
      <c r="C35" s="61"/>
      <c r="D35" s="61"/>
      <c r="E35" s="61"/>
      <c r="F35" s="61"/>
      <c r="G35" s="61"/>
      <c r="H35" s="61"/>
      <c r="I35" s="61"/>
      <c r="J35" s="61"/>
      <c r="K35" s="61"/>
      <c r="L35" s="61"/>
      <c r="M35" s="61"/>
      <c r="N35" s="61"/>
      <c r="O35" s="61"/>
      <c r="P35" s="61"/>
      <c r="Q35" s="61"/>
      <c r="R35" s="61"/>
      <c r="S35" s="61"/>
      <c r="T35" s="61"/>
      <c r="U35" s="61"/>
      <c r="V35" s="61"/>
      <c r="W35" s="61"/>
      <c r="X35" s="61"/>
      <c r="Y35" s="61"/>
      <c r="Z35" s="61"/>
      <c r="AA35" s="61"/>
    </row>
    <row r="36" spans="1:27" x14ac:dyDescent="0.25">
      <c r="A36" s="61"/>
      <c r="B36" s="61"/>
      <c r="C36" s="61"/>
      <c r="D36" s="61"/>
      <c r="E36" s="61"/>
      <c r="F36" s="61"/>
      <c r="G36" s="61"/>
      <c r="H36" s="61"/>
      <c r="I36" s="61"/>
      <c r="J36" s="61"/>
      <c r="K36" s="61"/>
      <c r="L36" s="61"/>
      <c r="M36" s="61"/>
      <c r="N36" s="61"/>
      <c r="O36" s="61"/>
      <c r="P36" s="61"/>
      <c r="Q36" s="61"/>
      <c r="R36" s="61"/>
      <c r="S36" s="61"/>
      <c r="T36" s="61"/>
      <c r="U36" s="61"/>
      <c r="V36" s="61"/>
      <c r="W36" s="61"/>
      <c r="X36" s="61"/>
      <c r="Y36" s="61"/>
      <c r="Z36" s="61"/>
      <c r="AA36" s="61"/>
    </row>
    <row r="37" spans="1:27" x14ac:dyDescent="0.25">
      <c r="A37" s="61"/>
      <c r="B37" s="61"/>
      <c r="C37" s="61"/>
      <c r="D37" s="61"/>
      <c r="E37" s="61"/>
      <c r="F37" s="61"/>
      <c r="G37" s="61"/>
      <c r="H37" s="61"/>
      <c r="I37" s="61"/>
      <c r="J37" s="61"/>
      <c r="K37" s="61"/>
      <c r="L37" s="61"/>
      <c r="M37" s="61"/>
      <c r="N37" s="61"/>
      <c r="O37" s="61"/>
      <c r="P37" s="61"/>
      <c r="Q37" s="61"/>
      <c r="R37" s="61"/>
      <c r="S37" s="61"/>
      <c r="T37" s="61"/>
      <c r="U37" s="61"/>
      <c r="V37" s="61"/>
      <c r="W37" s="61"/>
      <c r="X37" s="61"/>
      <c r="Y37" s="61"/>
      <c r="Z37" s="61"/>
      <c r="AA37" s="61"/>
    </row>
    <row r="38" spans="1:27" x14ac:dyDescent="0.25">
      <c r="A38" s="61"/>
      <c r="B38" s="61"/>
      <c r="C38" s="61"/>
      <c r="D38" s="61"/>
      <c r="E38" s="61"/>
      <c r="F38" s="61"/>
      <c r="G38" s="61"/>
      <c r="H38" s="61"/>
      <c r="I38" s="61"/>
      <c r="J38" s="61"/>
      <c r="K38" s="61"/>
      <c r="L38" s="61"/>
      <c r="M38" s="61"/>
      <c r="N38" s="61"/>
      <c r="O38" s="61"/>
      <c r="P38" s="61"/>
      <c r="Q38" s="61"/>
      <c r="R38" s="61"/>
      <c r="S38" s="61"/>
      <c r="T38" s="61"/>
      <c r="U38" s="61"/>
      <c r="V38" s="61"/>
      <c r="W38" s="61"/>
      <c r="X38" s="61"/>
      <c r="Y38" s="61"/>
      <c r="Z38" s="61"/>
      <c r="AA38" s="61"/>
    </row>
    <row r="39" spans="1:27" x14ac:dyDescent="0.25">
      <c r="A39" s="61"/>
      <c r="B39" s="61"/>
      <c r="C39" s="61"/>
      <c r="D39" s="61"/>
      <c r="E39" s="61"/>
      <c r="F39" s="61"/>
      <c r="G39" s="61"/>
      <c r="H39" s="61"/>
      <c r="I39" s="61"/>
      <c r="J39" s="61"/>
      <c r="K39" s="61"/>
      <c r="L39" s="61"/>
      <c r="M39" s="61"/>
      <c r="N39" s="61"/>
      <c r="O39" s="61"/>
      <c r="P39" s="61"/>
      <c r="Q39" s="61"/>
      <c r="R39" s="61"/>
      <c r="S39" s="61"/>
      <c r="T39" s="61"/>
      <c r="U39" s="61"/>
      <c r="V39" s="61"/>
      <c r="W39" s="61"/>
      <c r="X39" s="61"/>
      <c r="Y39" s="61"/>
      <c r="Z39" s="61"/>
      <c r="AA39" s="61"/>
    </row>
    <row r="40" spans="1:27" x14ac:dyDescent="0.25">
      <c r="A40" s="61"/>
      <c r="B40" s="61"/>
      <c r="C40" s="61"/>
      <c r="D40" s="61"/>
      <c r="E40" s="61"/>
      <c r="F40" s="61"/>
      <c r="G40" s="61"/>
      <c r="H40" s="61"/>
      <c r="I40" s="61"/>
      <c r="J40" s="61"/>
      <c r="K40" s="61"/>
      <c r="L40" s="61"/>
      <c r="M40" s="61"/>
      <c r="N40" s="61"/>
      <c r="O40" s="61"/>
      <c r="P40" s="61"/>
      <c r="Q40" s="61"/>
      <c r="R40" s="61"/>
      <c r="S40" s="61"/>
      <c r="T40" s="61"/>
      <c r="U40" s="61"/>
      <c r="V40" s="61"/>
      <c r="W40" s="61"/>
      <c r="X40" s="61"/>
      <c r="Y40" s="61"/>
      <c r="Z40" s="61"/>
      <c r="AA40" s="61"/>
    </row>
    <row r="41" spans="1:27" x14ac:dyDescent="0.25">
      <c r="A41" s="61"/>
      <c r="B41" s="61"/>
      <c r="C41" s="61"/>
      <c r="D41" s="61"/>
      <c r="E41" s="61"/>
      <c r="F41" s="61"/>
      <c r="G41" s="61"/>
      <c r="H41" s="61"/>
      <c r="I41" s="61"/>
      <c r="J41" s="61"/>
      <c r="K41" s="61"/>
      <c r="L41" s="61"/>
      <c r="M41" s="61"/>
      <c r="N41" s="61"/>
      <c r="O41" s="61"/>
      <c r="P41" s="61"/>
      <c r="Q41" s="61"/>
      <c r="R41" s="61"/>
      <c r="S41" s="61"/>
      <c r="T41" s="61"/>
      <c r="U41" s="61"/>
      <c r="V41" s="61"/>
      <c r="W41" s="61"/>
      <c r="X41" s="61"/>
      <c r="Y41" s="61"/>
      <c r="Z41" s="61"/>
      <c r="AA41" s="61"/>
    </row>
    <row r="42" spans="1:27" x14ac:dyDescent="0.25">
      <c r="A42" s="61"/>
      <c r="B42" s="61"/>
      <c r="C42" s="61"/>
      <c r="D42" s="61"/>
      <c r="E42" s="61"/>
      <c r="F42" s="61"/>
      <c r="G42" s="61"/>
      <c r="H42" s="61"/>
      <c r="I42" s="61"/>
      <c r="J42" s="61"/>
      <c r="K42" s="61"/>
      <c r="L42" s="61"/>
      <c r="M42" s="61"/>
      <c r="N42" s="61"/>
      <c r="O42" s="61"/>
      <c r="P42" s="61"/>
      <c r="Q42" s="61"/>
      <c r="R42" s="61"/>
      <c r="S42" s="61"/>
      <c r="T42" s="61"/>
      <c r="U42" s="61"/>
      <c r="V42" s="61"/>
      <c r="W42" s="61"/>
      <c r="X42" s="61"/>
      <c r="Y42" s="61"/>
      <c r="Z42" s="61"/>
      <c r="AA42" s="61"/>
    </row>
    <row r="43" spans="1:27" x14ac:dyDescent="0.25">
      <c r="A43" s="61"/>
      <c r="B43" s="61"/>
      <c r="C43" s="61"/>
      <c r="D43" s="61"/>
      <c r="E43" s="61"/>
      <c r="F43" s="61"/>
      <c r="G43" s="61"/>
      <c r="H43" s="61"/>
      <c r="I43" s="61"/>
      <c r="J43" s="61"/>
      <c r="K43" s="61"/>
      <c r="L43" s="61"/>
      <c r="M43" s="61"/>
      <c r="N43" s="61"/>
      <c r="O43" s="61"/>
      <c r="P43" s="61"/>
      <c r="Q43" s="61"/>
      <c r="R43" s="61"/>
      <c r="S43" s="61"/>
      <c r="T43" s="61"/>
      <c r="U43" s="61"/>
      <c r="V43" s="61"/>
      <c r="W43" s="61"/>
      <c r="X43" s="61"/>
      <c r="Y43" s="61"/>
      <c r="Z43" s="61"/>
      <c r="AA43" s="61"/>
    </row>
    <row r="44" spans="1:27" x14ac:dyDescent="0.25">
      <c r="A44" s="61"/>
      <c r="B44" s="61"/>
      <c r="C44" s="61"/>
      <c r="D44" s="61"/>
      <c r="E44" s="61"/>
      <c r="F44" s="61"/>
      <c r="G44" s="61"/>
      <c r="H44" s="61"/>
      <c r="I44" s="61"/>
      <c r="J44" s="61"/>
      <c r="K44" s="61"/>
      <c r="L44" s="61"/>
      <c r="M44" s="61"/>
      <c r="N44" s="61"/>
      <c r="O44" s="61"/>
      <c r="P44" s="61"/>
      <c r="Q44" s="61"/>
      <c r="R44" s="61"/>
      <c r="S44" s="61"/>
      <c r="T44" s="61"/>
      <c r="U44" s="61"/>
      <c r="V44" s="61"/>
      <c r="W44" s="61"/>
      <c r="X44" s="61"/>
      <c r="Y44" s="61"/>
      <c r="Z44" s="61"/>
      <c r="AA44" s="61"/>
    </row>
    <row r="45" spans="1:27" x14ac:dyDescent="0.25">
      <c r="A45" s="61"/>
      <c r="B45" s="61"/>
      <c r="C45" s="61"/>
      <c r="D45" s="61"/>
      <c r="E45" s="61"/>
      <c r="F45" s="61"/>
      <c r="G45" s="61"/>
      <c r="H45" s="61"/>
      <c r="I45" s="61"/>
      <c r="J45" s="61"/>
      <c r="K45" s="61"/>
      <c r="L45" s="61"/>
      <c r="M45" s="61"/>
      <c r="N45" s="61"/>
      <c r="O45" s="61"/>
      <c r="P45" s="61"/>
      <c r="Q45" s="61"/>
      <c r="R45" s="61"/>
      <c r="S45" s="61"/>
      <c r="T45" s="61"/>
      <c r="U45" s="61"/>
      <c r="V45" s="61"/>
      <c r="W45" s="61"/>
      <c r="X45" s="61"/>
      <c r="Y45" s="61"/>
      <c r="Z45" s="61"/>
      <c r="AA45" s="61"/>
    </row>
    <row r="46" spans="1:27" x14ac:dyDescent="0.25">
      <c r="A46" s="61"/>
      <c r="B46" s="61"/>
      <c r="C46" s="61"/>
      <c r="D46" s="61"/>
      <c r="E46" s="61"/>
      <c r="F46" s="61"/>
      <c r="G46" s="61"/>
      <c r="H46" s="61"/>
      <c r="I46" s="61"/>
      <c r="J46" s="61"/>
      <c r="K46" s="61"/>
      <c r="L46" s="61"/>
      <c r="M46" s="61"/>
      <c r="N46" s="61"/>
      <c r="O46" s="61"/>
      <c r="P46" s="61"/>
      <c r="Q46" s="61"/>
      <c r="R46" s="61"/>
      <c r="S46" s="61"/>
      <c r="T46" s="61"/>
      <c r="U46" s="61"/>
      <c r="V46" s="61"/>
      <c r="W46" s="61"/>
      <c r="X46" s="61"/>
      <c r="Y46" s="61"/>
      <c r="Z46" s="61"/>
      <c r="AA46" s="61"/>
    </row>
    <row r="47" spans="1:27" x14ac:dyDescent="0.25">
      <c r="A47" s="61"/>
      <c r="B47" s="61"/>
      <c r="C47" s="61"/>
      <c r="D47" s="61"/>
      <c r="E47" s="61"/>
      <c r="F47" s="61"/>
      <c r="G47" s="61"/>
      <c r="H47" s="61"/>
      <c r="I47" s="61"/>
      <c r="J47" s="61"/>
      <c r="K47" s="61"/>
      <c r="L47" s="61"/>
      <c r="M47" s="61"/>
      <c r="N47" s="61"/>
      <c r="O47" s="61"/>
      <c r="P47" s="61"/>
      <c r="Q47" s="61"/>
      <c r="R47" s="61"/>
      <c r="S47" s="61"/>
      <c r="T47" s="61"/>
      <c r="U47" s="61"/>
      <c r="V47" s="61"/>
      <c r="W47" s="61"/>
      <c r="X47" s="61"/>
      <c r="Y47" s="61"/>
      <c r="Z47" s="61"/>
      <c r="AA47" s="61"/>
    </row>
    <row r="48" spans="1:27" x14ac:dyDescent="0.25">
      <c r="A48" s="61"/>
      <c r="B48" s="61"/>
      <c r="C48" s="61"/>
      <c r="D48" s="61"/>
      <c r="E48" s="61"/>
      <c r="F48" s="61"/>
      <c r="G48" s="61"/>
      <c r="H48" s="61"/>
      <c r="I48" s="61"/>
      <c r="J48" s="61"/>
      <c r="K48" s="61"/>
      <c r="L48" s="61"/>
      <c r="M48" s="61"/>
      <c r="N48" s="61"/>
      <c r="O48" s="61"/>
      <c r="P48" s="61"/>
      <c r="Q48" s="61"/>
      <c r="R48" s="61"/>
      <c r="S48" s="61"/>
      <c r="T48" s="61"/>
      <c r="U48" s="61"/>
      <c r="V48" s="61"/>
      <c r="W48" s="61"/>
      <c r="X48" s="61"/>
      <c r="Y48" s="61"/>
      <c r="Z48" s="61"/>
      <c r="AA48" s="61"/>
    </row>
    <row r="49" spans="1:27" x14ac:dyDescent="0.25">
      <c r="A49" s="61"/>
      <c r="B49" s="61"/>
      <c r="C49" s="61"/>
      <c r="D49" s="61"/>
      <c r="E49" s="61"/>
      <c r="F49" s="61"/>
      <c r="G49" s="61"/>
      <c r="H49" s="61"/>
      <c r="I49" s="61"/>
      <c r="J49" s="61"/>
      <c r="K49" s="61"/>
      <c r="L49" s="61"/>
      <c r="M49" s="61"/>
      <c r="N49" s="61"/>
      <c r="O49" s="61"/>
      <c r="P49" s="61"/>
      <c r="Q49" s="61"/>
      <c r="R49" s="61"/>
      <c r="S49" s="61"/>
      <c r="T49" s="61"/>
      <c r="U49" s="61"/>
      <c r="V49" s="61"/>
      <c r="W49" s="61"/>
      <c r="X49" s="61"/>
      <c r="Y49" s="61"/>
      <c r="Z49" s="61"/>
      <c r="AA49" s="61"/>
    </row>
    <row r="50" spans="1:27" x14ac:dyDescent="0.25">
      <c r="A50" s="61"/>
      <c r="B50" s="61"/>
      <c r="C50" s="61"/>
      <c r="D50" s="61"/>
      <c r="E50" s="61"/>
      <c r="F50" s="61"/>
      <c r="G50" s="61"/>
      <c r="H50" s="61"/>
      <c r="I50" s="61"/>
      <c r="J50" s="61"/>
      <c r="K50" s="61"/>
      <c r="L50" s="61"/>
      <c r="M50" s="61"/>
      <c r="N50" s="61"/>
      <c r="O50" s="61"/>
      <c r="P50" s="61"/>
      <c r="Q50" s="61"/>
      <c r="R50" s="61"/>
      <c r="S50" s="61"/>
      <c r="T50" s="61"/>
      <c r="U50" s="61"/>
      <c r="V50" s="61"/>
      <c r="W50" s="61"/>
      <c r="X50" s="61"/>
      <c r="Y50" s="61"/>
      <c r="Z50" s="61"/>
      <c r="AA50" s="61"/>
    </row>
    <row r="51" spans="1:27" x14ac:dyDescent="0.25">
      <c r="A51" s="61"/>
      <c r="B51" s="61"/>
      <c r="C51" s="61"/>
      <c r="D51" s="61"/>
      <c r="E51" s="61"/>
      <c r="F51" s="61"/>
      <c r="G51" s="61"/>
      <c r="H51" s="61"/>
      <c r="I51" s="61"/>
      <c r="J51" s="61"/>
      <c r="K51" s="61"/>
      <c r="L51" s="61"/>
      <c r="M51" s="61"/>
      <c r="N51" s="61"/>
      <c r="O51" s="61"/>
      <c r="P51" s="61"/>
      <c r="Q51" s="61"/>
      <c r="R51" s="61"/>
      <c r="S51" s="61"/>
      <c r="T51" s="61"/>
      <c r="U51" s="61"/>
      <c r="V51" s="61"/>
      <c r="W51" s="61"/>
      <c r="X51" s="61"/>
      <c r="Y51" s="61"/>
      <c r="Z51" s="61"/>
      <c r="AA51" s="61"/>
    </row>
    <row r="52" spans="1:27" x14ac:dyDescent="0.25">
      <c r="A52" s="61"/>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row>
    <row r="53" spans="1:27" x14ac:dyDescent="0.25">
      <c r="A53" s="61"/>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row>
    <row r="54" spans="1:27" x14ac:dyDescent="0.25">
      <c r="A54" s="61"/>
      <c r="B54" s="61"/>
      <c r="C54" s="61"/>
      <c r="D54" s="61"/>
      <c r="E54" s="61"/>
      <c r="F54" s="61"/>
      <c r="G54" s="61"/>
      <c r="H54" s="61"/>
      <c r="I54" s="61"/>
      <c r="J54" s="61"/>
      <c r="K54" s="61"/>
      <c r="L54" s="61"/>
      <c r="M54" s="61"/>
      <c r="N54" s="61"/>
      <c r="O54" s="61"/>
      <c r="P54" s="61"/>
      <c r="Q54" s="61"/>
      <c r="R54" s="61"/>
      <c r="S54" s="61"/>
      <c r="T54" s="61"/>
      <c r="U54" s="61"/>
      <c r="V54" s="61"/>
      <c r="W54" s="61"/>
      <c r="X54" s="61"/>
      <c r="Y54" s="61"/>
      <c r="Z54" s="61"/>
      <c r="AA54" s="61"/>
    </row>
    <row r="55" spans="1:27" x14ac:dyDescent="0.25">
      <c r="A55" s="61"/>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row>
    <row r="56" spans="1:27" x14ac:dyDescent="0.25">
      <c r="A56" s="61"/>
      <c r="B56" s="61"/>
      <c r="C56" s="61"/>
      <c r="D56" s="61"/>
      <c r="E56" s="61"/>
      <c r="F56" s="61"/>
      <c r="G56" s="61"/>
      <c r="H56" s="61"/>
      <c r="I56" s="61"/>
      <c r="J56" s="61"/>
      <c r="K56" s="61"/>
      <c r="L56" s="61"/>
      <c r="M56" s="61"/>
      <c r="N56" s="61"/>
      <c r="O56" s="61"/>
      <c r="P56" s="61"/>
      <c r="Q56" s="61"/>
      <c r="R56" s="61"/>
      <c r="S56" s="61"/>
      <c r="T56" s="61"/>
      <c r="U56" s="61"/>
      <c r="V56" s="61"/>
      <c r="W56" s="61"/>
      <c r="X56" s="61"/>
      <c r="Y56" s="61"/>
      <c r="Z56" s="61"/>
      <c r="AA56" s="61"/>
    </row>
    <row r="57" spans="1:27" x14ac:dyDescent="0.25">
      <c r="A57" s="61"/>
      <c r="B57" s="61"/>
      <c r="C57" s="61"/>
      <c r="D57" s="61"/>
      <c r="E57" s="61"/>
      <c r="F57" s="61"/>
      <c r="G57" s="61"/>
      <c r="H57" s="61"/>
      <c r="I57" s="61"/>
      <c r="J57" s="61"/>
      <c r="K57" s="61"/>
      <c r="L57" s="61"/>
      <c r="M57" s="61"/>
      <c r="N57" s="61"/>
      <c r="O57" s="61"/>
      <c r="P57" s="61"/>
      <c r="Q57" s="61"/>
      <c r="R57" s="61"/>
      <c r="S57" s="61"/>
      <c r="T57" s="61"/>
      <c r="U57" s="61"/>
      <c r="V57" s="61"/>
      <c r="W57" s="61"/>
      <c r="X57" s="61"/>
      <c r="Y57" s="61"/>
      <c r="Z57" s="61"/>
      <c r="AA57" s="61"/>
    </row>
    <row r="58" spans="1:27" x14ac:dyDescent="0.25">
      <c r="A58" s="61"/>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row>
    <row r="59" spans="1:27" x14ac:dyDescent="0.25">
      <c r="A59" s="61"/>
      <c r="B59" s="61"/>
      <c r="C59" s="61"/>
      <c r="D59" s="61"/>
      <c r="E59" s="61"/>
      <c r="F59" s="61"/>
      <c r="G59" s="61"/>
      <c r="H59" s="61"/>
      <c r="I59" s="61"/>
      <c r="J59" s="61"/>
      <c r="K59" s="61"/>
      <c r="L59" s="61"/>
      <c r="M59" s="61"/>
      <c r="N59" s="61"/>
      <c r="O59" s="61"/>
      <c r="P59" s="61"/>
      <c r="Q59" s="61"/>
      <c r="R59" s="61"/>
      <c r="S59" s="61"/>
      <c r="T59" s="61"/>
      <c r="U59" s="61"/>
      <c r="V59" s="61"/>
      <c r="W59" s="61"/>
      <c r="X59" s="61"/>
      <c r="Y59" s="61"/>
      <c r="Z59" s="61"/>
      <c r="AA59" s="61"/>
    </row>
    <row r="60" spans="1:27" x14ac:dyDescent="0.25">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row>
    <row r="61" spans="1:27" x14ac:dyDescent="0.25">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row>
    <row r="62" spans="1:27" x14ac:dyDescent="0.25">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row>
    <row r="63" spans="1:27" x14ac:dyDescent="0.25">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row>
    <row r="64" spans="1:27" ht="395.45" customHeight="1" x14ac:dyDescent="0.25">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row>
    <row r="65" spans="1:27" x14ac:dyDescent="0.25">
      <c r="A65" s="61"/>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row>
    <row r="66" spans="1:27" x14ac:dyDescent="0.25">
      <c r="A66" s="61"/>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row>
    <row r="67" spans="1:27" x14ac:dyDescent="0.25">
      <c r="A67" s="61"/>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row>
    <row r="68" spans="1:27" x14ac:dyDescent="0.25">
      <c r="A68" s="61"/>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row>
    <row r="69" spans="1:27" x14ac:dyDescent="0.25">
      <c r="A69" s="61"/>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row>
    <row r="70" spans="1:27" x14ac:dyDescent="0.25">
      <c r="A70" s="61"/>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row>
    <row r="71" spans="1:27" x14ac:dyDescent="0.25">
      <c r="A71" s="61"/>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row>
    <row r="72" spans="1:27" x14ac:dyDescent="0.25">
      <c r="A72" s="61"/>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row>
    <row r="73" spans="1:27" x14ac:dyDescent="0.25">
      <c r="A73" s="61"/>
      <c r="B73" s="61"/>
      <c r="C73" s="61"/>
      <c r="D73" s="61"/>
      <c r="E73" s="61"/>
      <c r="F73" s="61"/>
      <c r="G73" s="61"/>
      <c r="H73" s="61"/>
      <c r="I73" s="61"/>
      <c r="J73" s="61"/>
      <c r="K73" s="61"/>
      <c r="L73" s="61"/>
      <c r="M73" s="61"/>
      <c r="N73" s="61"/>
      <c r="O73" s="61"/>
      <c r="P73" s="61"/>
      <c r="Q73" s="61"/>
      <c r="R73" s="61"/>
      <c r="S73" s="61"/>
      <c r="T73" s="61"/>
      <c r="U73" s="61"/>
      <c r="V73" s="61"/>
      <c r="W73" s="61"/>
      <c r="X73" s="61"/>
      <c r="Y73" s="61"/>
      <c r="Z73" s="61"/>
      <c r="AA73" s="61"/>
    </row>
    <row r="74" spans="1:27" x14ac:dyDescent="0.25">
      <c r="A74" s="61"/>
      <c r="B74" s="61"/>
      <c r="C74" s="61"/>
      <c r="D74" s="61"/>
      <c r="E74" s="61"/>
      <c r="F74" s="61"/>
      <c r="G74" s="61"/>
      <c r="H74" s="61"/>
      <c r="I74" s="61"/>
      <c r="J74" s="61"/>
      <c r="K74" s="61"/>
      <c r="L74" s="61"/>
      <c r="M74" s="61"/>
      <c r="N74" s="61"/>
      <c r="O74" s="61"/>
      <c r="P74" s="61"/>
      <c r="Q74" s="61"/>
      <c r="R74" s="61"/>
      <c r="S74" s="61"/>
      <c r="T74" s="61"/>
      <c r="U74" s="61"/>
      <c r="V74" s="61"/>
      <c r="W74" s="61"/>
      <c r="X74" s="61"/>
      <c r="Y74" s="61"/>
      <c r="Z74" s="61"/>
      <c r="AA74" s="61"/>
    </row>
    <row r="75" spans="1:27" ht="15.75" thickBot="1" x14ac:dyDescent="0.3">
      <c r="A75" s="61"/>
      <c r="B75" s="61"/>
      <c r="C75" s="61"/>
      <c r="D75" s="61"/>
      <c r="E75" s="61"/>
      <c r="F75" s="61"/>
      <c r="G75" s="61"/>
      <c r="H75" s="61"/>
      <c r="I75" s="61"/>
      <c r="J75" s="61"/>
      <c r="K75" s="61"/>
      <c r="L75" s="61"/>
      <c r="M75" s="61"/>
      <c r="N75" s="61"/>
      <c r="O75" s="61"/>
      <c r="P75" s="61"/>
      <c r="Q75" s="61"/>
      <c r="R75" s="61"/>
      <c r="S75" s="61"/>
      <c r="T75" s="61"/>
      <c r="U75" s="61"/>
      <c r="V75" s="61"/>
      <c r="W75" s="61"/>
      <c r="X75" s="61"/>
      <c r="Y75" s="61"/>
      <c r="Z75" s="61"/>
      <c r="AA75" s="61"/>
    </row>
    <row r="76" spans="1:27" x14ac:dyDescent="0.25">
      <c r="A76" s="61"/>
      <c r="B76" s="61"/>
      <c r="C76" s="61"/>
      <c r="D76" s="71" t="s">
        <v>107</v>
      </c>
      <c r="E76" s="72"/>
      <c r="F76" s="61"/>
      <c r="G76" s="61"/>
      <c r="H76" s="61"/>
      <c r="I76" s="61"/>
      <c r="J76" s="61"/>
      <c r="K76" s="61"/>
      <c r="L76" s="61"/>
      <c r="M76" s="61"/>
      <c r="N76" s="61"/>
      <c r="O76" s="61"/>
      <c r="P76" s="61"/>
      <c r="Q76" s="61"/>
      <c r="R76" s="61"/>
      <c r="S76" s="61"/>
      <c r="T76" s="61"/>
      <c r="U76" s="61"/>
      <c r="V76" s="61"/>
      <c r="W76" s="61"/>
      <c r="X76" s="61"/>
      <c r="Y76" s="61"/>
      <c r="Z76" s="61"/>
      <c r="AA76" s="61"/>
    </row>
    <row r="77" spans="1:27" x14ac:dyDescent="0.25">
      <c r="A77" s="61"/>
      <c r="B77" s="61"/>
      <c r="C77" s="61"/>
      <c r="D77" s="73" t="s">
        <v>108</v>
      </c>
      <c r="E77" s="74"/>
      <c r="F77" s="61"/>
      <c r="G77" s="61"/>
      <c r="H77" s="61"/>
      <c r="I77" s="61"/>
      <c r="J77" s="61"/>
      <c r="K77" s="61"/>
      <c r="L77" s="61"/>
      <c r="M77" s="61"/>
      <c r="N77" s="61"/>
      <c r="O77" s="61"/>
      <c r="P77" s="61"/>
      <c r="Q77" s="61"/>
      <c r="R77" s="61"/>
      <c r="S77" s="61"/>
      <c r="T77" s="61"/>
      <c r="U77" s="61"/>
      <c r="V77" s="61"/>
      <c r="W77" s="61"/>
      <c r="X77" s="61"/>
      <c r="Y77" s="61"/>
      <c r="Z77" s="61"/>
      <c r="AA77" s="61"/>
    </row>
    <row r="78" spans="1:27" x14ac:dyDescent="0.25">
      <c r="A78" s="61"/>
      <c r="B78" s="61"/>
      <c r="C78" s="61"/>
      <c r="D78" s="73">
        <v>0.08</v>
      </c>
      <c r="E78" s="74">
        <v>3</v>
      </c>
      <c r="F78" s="61"/>
      <c r="G78" s="61"/>
      <c r="H78" s="61"/>
      <c r="I78" s="61"/>
      <c r="J78" s="61"/>
      <c r="K78" s="61"/>
      <c r="L78" s="61"/>
      <c r="M78" s="61"/>
      <c r="N78" s="61"/>
      <c r="O78" s="61"/>
      <c r="P78" s="61"/>
      <c r="Q78" s="61"/>
      <c r="R78" s="61"/>
      <c r="S78" s="61"/>
      <c r="T78" s="61"/>
      <c r="U78" s="61"/>
      <c r="V78" s="61"/>
      <c r="W78" s="61"/>
      <c r="X78" s="61"/>
      <c r="Y78" s="61"/>
      <c r="Z78" s="61"/>
      <c r="AA78" s="61"/>
    </row>
    <row r="79" spans="1:27" x14ac:dyDescent="0.25">
      <c r="A79" s="61"/>
      <c r="B79" s="61"/>
      <c r="C79" s="61"/>
      <c r="D79" s="73">
        <v>0.2</v>
      </c>
      <c r="E79" s="74">
        <v>10</v>
      </c>
      <c r="F79" s="61"/>
      <c r="G79" s="61"/>
      <c r="H79" s="61"/>
      <c r="I79" s="61"/>
      <c r="J79" s="61"/>
      <c r="K79" s="61"/>
      <c r="L79" s="61"/>
      <c r="M79" s="61"/>
      <c r="N79" s="61"/>
      <c r="O79" s="61"/>
      <c r="P79" s="61"/>
      <c r="Q79" s="61"/>
      <c r="R79" s="61"/>
      <c r="S79" s="61"/>
      <c r="T79" s="61"/>
      <c r="U79" s="61"/>
      <c r="V79" s="61"/>
      <c r="W79" s="61"/>
      <c r="X79" s="61"/>
      <c r="Y79" s="61"/>
      <c r="Z79" s="61"/>
      <c r="AA79" s="61"/>
    </row>
    <row r="80" spans="1:27" ht="15.75" thickBot="1" x14ac:dyDescent="0.3">
      <c r="A80" s="61"/>
      <c r="B80" s="61"/>
      <c r="C80" s="61"/>
      <c r="D80" s="75">
        <v>0.21</v>
      </c>
      <c r="E80" s="76">
        <v>100</v>
      </c>
      <c r="F80" s="61"/>
      <c r="G80" s="61"/>
      <c r="H80" s="61"/>
      <c r="I80" s="61"/>
      <c r="J80" s="61"/>
      <c r="K80" s="61"/>
      <c r="L80" s="61"/>
      <c r="M80" s="61"/>
      <c r="N80" s="61"/>
      <c r="O80" s="61"/>
      <c r="P80" s="61"/>
      <c r="Q80" s="61"/>
      <c r="R80" s="61"/>
      <c r="S80" s="61"/>
      <c r="T80" s="61"/>
      <c r="U80" s="61"/>
      <c r="V80" s="61"/>
      <c r="W80" s="61"/>
      <c r="X80" s="61"/>
      <c r="Y80" s="61"/>
      <c r="Z80" s="61"/>
      <c r="AA80" s="61"/>
    </row>
    <row r="81" spans="1:27" x14ac:dyDescent="0.25">
      <c r="A81" s="61"/>
      <c r="B81" s="61"/>
      <c r="C81" s="61"/>
      <c r="D81" s="77" t="s">
        <v>109</v>
      </c>
      <c r="E81" s="78"/>
      <c r="F81" s="61"/>
      <c r="G81" s="61"/>
      <c r="H81" s="61"/>
      <c r="I81" s="61"/>
      <c r="J81" s="61"/>
      <c r="K81" s="61"/>
      <c r="L81" s="61"/>
      <c r="M81" s="61"/>
      <c r="N81" s="61"/>
      <c r="O81" s="61"/>
      <c r="P81" s="61"/>
      <c r="Q81" s="61"/>
      <c r="R81" s="61"/>
      <c r="S81" s="61"/>
      <c r="T81" s="61"/>
      <c r="U81" s="61"/>
      <c r="V81" s="61"/>
      <c r="W81" s="61"/>
      <c r="X81" s="61"/>
      <c r="Y81" s="61"/>
      <c r="Z81" s="61"/>
      <c r="AA81" s="61"/>
    </row>
    <row r="82" spans="1:27" x14ac:dyDescent="0.25">
      <c r="A82" s="61"/>
      <c r="B82" s="61"/>
      <c r="C82" s="61"/>
      <c r="D82" s="79">
        <v>0.08</v>
      </c>
      <c r="E82" s="80">
        <v>2</v>
      </c>
      <c r="F82" s="61"/>
      <c r="G82" s="61"/>
      <c r="H82" s="61"/>
      <c r="I82" s="61"/>
      <c r="J82" s="61"/>
      <c r="K82" s="61"/>
      <c r="L82" s="61"/>
      <c r="M82" s="61"/>
      <c r="N82" s="61"/>
      <c r="O82" s="61"/>
      <c r="P82" s="61"/>
      <c r="Q82" s="61"/>
      <c r="R82" s="61"/>
      <c r="S82" s="61"/>
      <c r="T82" s="61"/>
      <c r="U82" s="61"/>
      <c r="V82" s="61"/>
      <c r="W82" s="61"/>
      <c r="X82" s="61"/>
      <c r="Y82" s="61"/>
      <c r="Z82" s="61"/>
      <c r="AA82" s="61"/>
    </row>
    <row r="83" spans="1:27" x14ac:dyDescent="0.25">
      <c r="A83" s="61"/>
      <c r="B83" s="61"/>
      <c r="C83" s="61"/>
      <c r="D83" s="79">
        <v>0.25</v>
      </c>
      <c r="E83" s="80">
        <v>10</v>
      </c>
      <c r="F83" s="61"/>
      <c r="G83" s="61"/>
      <c r="H83" s="61"/>
      <c r="I83" s="61"/>
      <c r="J83" s="61"/>
      <c r="K83" s="61"/>
      <c r="L83" s="61"/>
      <c r="M83" s="61"/>
      <c r="N83" s="61"/>
      <c r="O83" s="61"/>
      <c r="P83" s="61"/>
      <c r="Q83" s="61"/>
      <c r="R83" s="61"/>
      <c r="S83" s="61"/>
      <c r="T83" s="61"/>
      <c r="U83" s="61"/>
      <c r="V83" s="61"/>
      <c r="W83" s="61"/>
      <c r="X83" s="61"/>
      <c r="Y83" s="61"/>
      <c r="Z83" s="61"/>
      <c r="AA83" s="61"/>
    </row>
    <row r="84" spans="1:27" ht="15.75" thickBot="1" x14ac:dyDescent="0.3">
      <c r="A84" s="61"/>
      <c r="B84" s="61"/>
      <c r="C84" s="61"/>
      <c r="D84" s="81">
        <v>0.26</v>
      </c>
      <c r="E84" s="82">
        <v>100</v>
      </c>
      <c r="F84" s="61"/>
      <c r="G84" s="61"/>
      <c r="H84" s="61"/>
      <c r="I84" s="61"/>
      <c r="J84" s="61"/>
      <c r="K84" s="61"/>
      <c r="L84" s="61"/>
      <c r="M84" s="61"/>
      <c r="N84" s="61"/>
      <c r="O84" s="61"/>
      <c r="P84" s="61"/>
      <c r="Q84" s="61"/>
      <c r="R84" s="61"/>
      <c r="S84" s="61"/>
      <c r="T84" s="61"/>
      <c r="U84" s="61"/>
      <c r="V84" s="61"/>
      <c r="W84" s="61"/>
      <c r="X84" s="61"/>
      <c r="Y84" s="61"/>
      <c r="Z84" s="61"/>
      <c r="AA84" s="61"/>
    </row>
    <row r="85" spans="1:27" x14ac:dyDescent="0.25">
      <c r="A85" s="61"/>
      <c r="B85" s="61"/>
      <c r="C85" s="61"/>
      <c r="D85" s="71" t="s">
        <v>110</v>
      </c>
      <c r="E85" s="72"/>
      <c r="F85" s="61"/>
      <c r="G85" s="61"/>
      <c r="H85" s="61"/>
      <c r="I85" s="61"/>
      <c r="J85" s="61"/>
      <c r="K85" s="61"/>
      <c r="L85" s="61"/>
      <c r="M85" s="61"/>
      <c r="N85" s="61"/>
      <c r="O85" s="61"/>
      <c r="P85" s="61"/>
      <c r="Q85" s="61"/>
      <c r="R85" s="61"/>
      <c r="S85" s="61"/>
      <c r="T85" s="61"/>
      <c r="U85" s="61"/>
      <c r="V85" s="61"/>
      <c r="W85" s="61"/>
      <c r="X85" s="61"/>
      <c r="Y85" s="61"/>
      <c r="Z85" s="61"/>
      <c r="AA85" s="61"/>
    </row>
    <row r="86" spans="1:27" x14ac:dyDescent="0.25">
      <c r="A86" s="61"/>
      <c r="B86" s="61"/>
      <c r="C86" s="61"/>
      <c r="D86" s="73">
        <v>0.49</v>
      </c>
      <c r="E86" s="74">
        <v>0</v>
      </c>
      <c r="F86" s="61"/>
      <c r="G86" s="61"/>
      <c r="H86" s="61"/>
      <c r="I86" s="61"/>
      <c r="J86" s="61"/>
      <c r="K86" s="61"/>
      <c r="L86" s="61"/>
      <c r="M86" s="61"/>
      <c r="N86" s="61"/>
      <c r="O86" s="61"/>
      <c r="P86" s="61"/>
      <c r="Q86" s="61"/>
      <c r="R86" s="61"/>
      <c r="S86" s="61"/>
      <c r="T86" s="61"/>
      <c r="U86" s="61"/>
      <c r="V86" s="61"/>
      <c r="W86" s="61"/>
      <c r="X86" s="61"/>
      <c r="Y86" s="61"/>
      <c r="Z86" s="61"/>
      <c r="AA86" s="61"/>
    </row>
    <row r="87" spans="1:27" x14ac:dyDescent="0.25">
      <c r="A87" s="61"/>
      <c r="B87" s="61"/>
      <c r="C87" s="61"/>
      <c r="D87" s="73">
        <v>0.5</v>
      </c>
      <c r="E87" s="74">
        <v>10</v>
      </c>
      <c r="F87" s="61"/>
      <c r="G87" s="61"/>
      <c r="H87" s="61"/>
      <c r="I87" s="61"/>
      <c r="J87" s="61"/>
      <c r="K87" s="61"/>
      <c r="L87" s="61"/>
      <c r="M87" s="61"/>
      <c r="N87" s="61"/>
      <c r="O87" s="61"/>
      <c r="P87" s="61"/>
      <c r="Q87" s="61"/>
      <c r="R87" s="61"/>
      <c r="S87" s="61"/>
      <c r="T87" s="61"/>
      <c r="U87" s="61"/>
      <c r="V87" s="61"/>
      <c r="W87" s="61"/>
      <c r="X87" s="61"/>
      <c r="Y87" s="61"/>
      <c r="Z87" s="61"/>
      <c r="AA87" s="61"/>
    </row>
    <row r="88" spans="1:27" x14ac:dyDescent="0.25">
      <c r="A88" s="61"/>
      <c r="B88" s="61"/>
      <c r="C88" s="61"/>
      <c r="D88" s="73">
        <v>2.5</v>
      </c>
      <c r="E88" s="74">
        <v>80</v>
      </c>
      <c r="F88" s="61"/>
      <c r="G88" s="61"/>
      <c r="H88" s="61"/>
      <c r="I88" s="61"/>
      <c r="J88" s="61"/>
      <c r="K88" s="61"/>
      <c r="L88" s="61"/>
      <c r="M88" s="61"/>
      <c r="N88" s="61"/>
      <c r="O88" s="61"/>
      <c r="P88" s="61"/>
      <c r="Q88" s="61"/>
      <c r="R88" s="61"/>
      <c r="S88" s="61"/>
      <c r="T88" s="61"/>
      <c r="U88" s="61"/>
      <c r="V88" s="61"/>
      <c r="W88" s="61"/>
      <c r="X88" s="61"/>
      <c r="Y88" s="61"/>
      <c r="Z88" s="61"/>
      <c r="AA88" s="61"/>
    </row>
    <row r="89" spans="1:27" ht="15.75" thickBot="1" x14ac:dyDescent="0.3">
      <c r="A89" s="61"/>
      <c r="B89" s="61"/>
      <c r="C89" s="61"/>
      <c r="D89" s="83">
        <v>10</v>
      </c>
      <c r="E89" s="84">
        <v>81</v>
      </c>
      <c r="F89" s="61"/>
      <c r="G89" s="61"/>
      <c r="H89" s="61"/>
      <c r="I89" s="61"/>
      <c r="J89" s="61"/>
      <c r="K89" s="61"/>
      <c r="L89" s="61"/>
      <c r="M89" s="61"/>
      <c r="N89" s="61"/>
      <c r="O89" s="61"/>
      <c r="P89" s="61"/>
      <c r="Q89" s="61"/>
      <c r="R89" s="61"/>
      <c r="S89" s="61"/>
      <c r="T89" s="61"/>
      <c r="U89" s="61"/>
      <c r="V89" s="61"/>
      <c r="W89" s="61"/>
      <c r="X89" s="61"/>
      <c r="Y89" s="61"/>
      <c r="Z89" s="61"/>
      <c r="AA89" s="61"/>
    </row>
    <row r="90" spans="1:27" x14ac:dyDescent="0.25">
      <c r="A90" s="61"/>
      <c r="B90" s="61"/>
      <c r="C90" s="61"/>
      <c r="D90" s="75" t="s">
        <v>111</v>
      </c>
      <c r="E90" s="76"/>
      <c r="F90" s="61"/>
      <c r="G90" s="61"/>
      <c r="H90" s="61"/>
      <c r="I90" s="61"/>
      <c r="J90" s="61"/>
      <c r="K90" s="61"/>
      <c r="L90" s="61"/>
      <c r="M90" s="61"/>
      <c r="N90" s="61"/>
      <c r="O90" s="61"/>
      <c r="P90" s="61"/>
      <c r="Q90" s="61"/>
      <c r="R90" s="61"/>
      <c r="S90" s="61"/>
      <c r="T90" s="61"/>
      <c r="U90" s="61"/>
      <c r="V90" s="61"/>
      <c r="W90" s="61"/>
      <c r="X90" s="61"/>
      <c r="Y90" s="61"/>
      <c r="Z90" s="61"/>
      <c r="AA90" s="61"/>
    </row>
    <row r="91" spans="1:27" x14ac:dyDescent="0.25">
      <c r="A91" s="61"/>
      <c r="B91" s="61"/>
      <c r="C91" s="61"/>
      <c r="D91" s="75">
        <v>0.39</v>
      </c>
      <c r="E91" s="76">
        <v>0</v>
      </c>
      <c r="F91" s="61"/>
      <c r="G91" s="61"/>
      <c r="H91" s="61"/>
      <c r="I91" s="61"/>
      <c r="J91" s="61"/>
      <c r="K91" s="61"/>
      <c r="L91" s="61"/>
      <c r="M91" s="61"/>
      <c r="N91" s="61"/>
      <c r="O91" s="61"/>
      <c r="P91" s="61"/>
      <c r="Q91" s="61"/>
      <c r="R91" s="61"/>
      <c r="S91" s="61"/>
      <c r="T91" s="61"/>
      <c r="U91" s="61"/>
      <c r="V91" s="61"/>
      <c r="W91" s="61"/>
      <c r="X91" s="61"/>
      <c r="Y91" s="61"/>
      <c r="Z91" s="61"/>
      <c r="AA91" s="61"/>
    </row>
    <row r="92" spans="1:27" x14ac:dyDescent="0.25">
      <c r="A92" s="61"/>
      <c r="B92" s="61"/>
      <c r="C92" s="61"/>
      <c r="D92" s="75">
        <v>0.4</v>
      </c>
      <c r="E92" s="76">
        <v>10</v>
      </c>
      <c r="F92" s="61"/>
      <c r="G92" s="61"/>
      <c r="H92" s="61"/>
      <c r="I92" s="61"/>
      <c r="J92" s="61"/>
      <c r="K92" s="61"/>
      <c r="L92" s="61"/>
      <c r="M92" s="61"/>
      <c r="N92" s="61"/>
      <c r="O92" s="61"/>
      <c r="P92" s="61"/>
      <c r="Q92" s="61"/>
      <c r="R92" s="61"/>
      <c r="S92" s="61"/>
      <c r="T92" s="61"/>
      <c r="U92" s="61"/>
      <c r="V92" s="61"/>
      <c r="W92" s="61"/>
      <c r="X92" s="61"/>
      <c r="Y92" s="61"/>
      <c r="Z92" s="61"/>
      <c r="AA92" s="61"/>
    </row>
    <row r="93" spans="1:27" x14ac:dyDescent="0.25">
      <c r="A93" s="61"/>
      <c r="B93" s="61"/>
      <c r="C93" s="61"/>
      <c r="D93" s="75">
        <v>2.5</v>
      </c>
      <c r="E93" s="76">
        <v>85</v>
      </c>
      <c r="F93" s="61"/>
      <c r="G93" s="61"/>
      <c r="H93" s="61"/>
      <c r="I93" s="61"/>
      <c r="J93" s="61"/>
      <c r="K93" s="61"/>
      <c r="L93" s="61"/>
      <c r="M93" s="61"/>
      <c r="N93" s="61"/>
      <c r="O93" s="61"/>
      <c r="P93" s="61"/>
      <c r="Q93" s="61"/>
      <c r="R93" s="61"/>
      <c r="S93" s="61"/>
      <c r="T93" s="61"/>
      <c r="U93" s="61"/>
      <c r="V93" s="61"/>
      <c r="W93" s="61"/>
      <c r="X93" s="61"/>
      <c r="Y93" s="61"/>
      <c r="Z93" s="61"/>
      <c r="AA93" s="61"/>
    </row>
    <row r="94" spans="1:27" ht="15.75" thickBot="1" x14ac:dyDescent="0.3">
      <c r="A94" s="61"/>
      <c r="B94" s="61"/>
      <c r="C94" s="61"/>
      <c r="D94" s="75">
        <v>10</v>
      </c>
      <c r="E94" s="76">
        <v>86</v>
      </c>
      <c r="F94" s="61"/>
      <c r="G94" s="85" t="s">
        <v>112</v>
      </c>
      <c r="H94" s="85">
        <v>10</v>
      </c>
      <c r="I94" s="61"/>
      <c r="J94" s="61"/>
      <c r="K94" s="61"/>
      <c r="L94" s="61"/>
      <c r="M94" s="61"/>
      <c r="N94" s="61"/>
      <c r="O94" s="61"/>
      <c r="P94" s="61"/>
      <c r="Q94" s="61"/>
      <c r="R94" s="61"/>
      <c r="S94" s="61"/>
      <c r="T94" s="61"/>
      <c r="U94" s="61"/>
      <c r="V94" s="61"/>
      <c r="W94" s="61"/>
      <c r="X94" s="61"/>
      <c r="Y94" s="61"/>
      <c r="Z94" s="61"/>
      <c r="AA94" s="61"/>
    </row>
    <row r="95" spans="1:27" x14ac:dyDescent="0.25">
      <c r="A95" s="61"/>
      <c r="B95" s="61"/>
      <c r="C95" s="61"/>
      <c r="D95" s="71" t="s">
        <v>113</v>
      </c>
      <c r="E95" s="72"/>
      <c r="F95" s="61"/>
      <c r="G95" s="85" t="s">
        <v>114</v>
      </c>
      <c r="H95" s="85">
        <v>60</v>
      </c>
      <c r="I95" s="61"/>
      <c r="J95" s="61"/>
      <c r="K95" s="61"/>
      <c r="L95" s="61"/>
      <c r="M95" s="61"/>
      <c r="N95" s="61"/>
      <c r="O95" s="61"/>
      <c r="P95" s="61"/>
      <c r="Q95" s="61"/>
      <c r="R95" s="61"/>
      <c r="S95" s="61"/>
      <c r="T95" s="61"/>
      <c r="U95" s="61"/>
      <c r="V95" s="61"/>
      <c r="W95" s="61"/>
      <c r="X95" s="61"/>
      <c r="Y95" s="61"/>
      <c r="Z95" s="61"/>
      <c r="AA95" s="61"/>
    </row>
    <row r="96" spans="1:27" x14ac:dyDescent="0.25">
      <c r="A96" s="61" t="s">
        <v>50</v>
      </c>
      <c r="B96" s="61" t="str">
        <f>IF(OR(B24=0.25,AND(B24&gt;0.25,B24&lt;1),B24=1),"OK","No")</f>
        <v>No</v>
      </c>
      <c r="C96" s="61"/>
      <c r="D96" s="73">
        <v>0.99</v>
      </c>
      <c r="E96" s="74">
        <v>0</v>
      </c>
      <c r="F96" s="61"/>
      <c r="G96" s="85" t="s">
        <v>115</v>
      </c>
      <c r="H96" s="85">
        <v>2.5</v>
      </c>
      <c r="I96" s="61"/>
      <c r="J96" s="61"/>
      <c r="K96" s="61"/>
      <c r="L96" s="61"/>
      <c r="M96" s="61"/>
      <c r="N96" s="61"/>
      <c r="O96" s="61"/>
      <c r="P96" s="61"/>
      <c r="Q96" s="61"/>
      <c r="R96" s="61"/>
      <c r="S96" s="61"/>
      <c r="T96" s="61"/>
      <c r="U96" s="61"/>
      <c r="V96" s="61"/>
      <c r="W96" s="61"/>
      <c r="X96" s="61"/>
      <c r="Y96" s="61"/>
      <c r="Z96" s="61"/>
      <c r="AA96" s="61"/>
    </row>
    <row r="97" spans="1:27" ht="15.75" x14ac:dyDescent="0.25">
      <c r="A97" s="61"/>
      <c r="B97" s="86" t="str">
        <f>IF(B27="","",IF(B27&lt;3,"OK","Non conforme"))</f>
        <v/>
      </c>
      <c r="C97" s="61"/>
      <c r="D97" s="73">
        <v>1</v>
      </c>
      <c r="E97" s="74">
        <v>10</v>
      </c>
      <c r="F97" s="61"/>
      <c r="G97" s="85" t="s">
        <v>116</v>
      </c>
      <c r="H97" s="85">
        <f>100-B28</f>
        <v>100</v>
      </c>
      <c r="I97" s="61"/>
      <c r="J97" s="61"/>
      <c r="K97" s="61"/>
      <c r="L97" s="61"/>
      <c r="M97" s="61"/>
      <c r="N97" s="61"/>
      <c r="O97" s="61"/>
      <c r="P97" s="61"/>
      <c r="Q97" s="61"/>
      <c r="R97" s="61"/>
      <c r="S97" s="61"/>
      <c r="T97" s="61"/>
      <c r="U97" s="61"/>
      <c r="V97" s="61"/>
      <c r="W97" s="61"/>
      <c r="X97" s="61"/>
      <c r="Y97" s="61"/>
      <c r="Z97" s="61"/>
      <c r="AA97" s="61"/>
    </row>
    <row r="98" spans="1:27" x14ac:dyDescent="0.25">
      <c r="A98" s="61"/>
      <c r="B98" s="61"/>
      <c r="C98" s="61"/>
      <c r="D98" s="73">
        <v>2.5</v>
      </c>
      <c r="E98" s="74">
        <v>80</v>
      </c>
      <c r="F98" s="61"/>
      <c r="G98" s="85" t="s">
        <v>117</v>
      </c>
      <c r="H98" s="85">
        <v>0.08</v>
      </c>
      <c r="I98" s="61"/>
      <c r="J98" s="61"/>
      <c r="K98" s="61"/>
      <c r="L98" s="61"/>
      <c r="M98" s="61"/>
      <c r="N98" s="61"/>
      <c r="O98" s="61"/>
      <c r="P98" s="61"/>
      <c r="Q98" s="61"/>
      <c r="R98" s="61"/>
      <c r="S98" s="61"/>
      <c r="T98" s="61"/>
      <c r="U98" s="61"/>
      <c r="V98" s="61"/>
      <c r="W98" s="61"/>
      <c r="X98" s="61"/>
      <c r="Y98" s="61"/>
      <c r="Z98" s="61"/>
      <c r="AA98" s="61"/>
    </row>
    <row r="99" spans="1:27" ht="15.75" thickBot="1" x14ac:dyDescent="0.3">
      <c r="A99" s="61"/>
      <c r="B99" s="61"/>
      <c r="C99" s="61"/>
      <c r="D99" s="83"/>
      <c r="E99" s="84"/>
      <c r="F99" s="61"/>
      <c r="G99" s="61"/>
      <c r="H99" s="61"/>
      <c r="I99" s="61"/>
      <c r="J99" s="61"/>
      <c r="K99" s="61"/>
      <c r="L99" s="61"/>
      <c r="M99" s="61"/>
      <c r="N99" s="61"/>
      <c r="O99" s="61"/>
      <c r="P99" s="61"/>
      <c r="Q99" s="61"/>
      <c r="R99" s="61"/>
      <c r="S99" s="61"/>
      <c r="T99" s="61"/>
      <c r="U99" s="61"/>
      <c r="V99" s="61"/>
      <c r="W99" s="61"/>
      <c r="X99" s="61"/>
      <c r="Y99" s="61"/>
      <c r="Z99" s="61"/>
      <c r="AA99" s="61"/>
    </row>
    <row r="100" spans="1:27" x14ac:dyDescent="0.25">
      <c r="A100" s="61"/>
      <c r="B100" s="61"/>
      <c r="C100" s="61"/>
      <c r="D100" s="61"/>
      <c r="E100" s="61"/>
      <c r="F100" s="61"/>
      <c r="G100" s="61"/>
      <c r="H100" s="61"/>
      <c r="I100" s="61"/>
      <c r="J100" s="61"/>
      <c r="K100" s="61"/>
      <c r="L100" s="61"/>
      <c r="M100" s="61"/>
      <c r="N100" s="61"/>
      <c r="O100" s="61"/>
      <c r="P100" s="61"/>
      <c r="Q100" s="61"/>
      <c r="R100" s="61"/>
      <c r="S100" s="61"/>
      <c r="T100" s="61"/>
      <c r="U100" s="61"/>
      <c r="V100" s="61"/>
      <c r="W100" s="61"/>
      <c r="X100" s="61"/>
      <c r="Y100" s="61"/>
      <c r="Z100" s="61"/>
      <c r="AA100" s="61"/>
    </row>
    <row r="101" spans="1:27" x14ac:dyDescent="0.25">
      <c r="A101" s="61"/>
      <c r="B101" s="61"/>
      <c r="C101" s="61"/>
      <c r="D101" s="61"/>
      <c r="E101" s="61"/>
      <c r="F101" s="61"/>
      <c r="G101" s="61"/>
      <c r="H101" s="61"/>
      <c r="I101" s="61"/>
      <c r="J101" s="61"/>
      <c r="K101" s="61"/>
      <c r="L101" s="61"/>
      <c r="M101" s="61"/>
      <c r="N101" s="61"/>
      <c r="O101" s="61"/>
      <c r="P101" s="61"/>
      <c r="Q101" s="61"/>
      <c r="R101" s="61"/>
      <c r="S101" s="61"/>
      <c r="T101" s="61"/>
      <c r="U101" s="61"/>
      <c r="V101" s="61"/>
      <c r="W101" s="61"/>
      <c r="X101" s="61"/>
      <c r="Y101" s="61"/>
      <c r="Z101" s="61"/>
      <c r="AA101" s="61"/>
    </row>
    <row r="102" spans="1:27" x14ac:dyDescent="0.25">
      <c r="A102" s="61"/>
      <c r="B102" s="61"/>
      <c r="C102" s="61"/>
      <c r="D102" s="61"/>
      <c r="E102" s="61"/>
      <c r="F102" s="61"/>
      <c r="G102" s="61"/>
      <c r="H102" s="61"/>
      <c r="I102" s="61"/>
      <c r="J102" s="61"/>
      <c r="K102" s="61"/>
      <c r="L102" s="61"/>
      <c r="M102" s="61"/>
      <c r="N102" s="61"/>
      <c r="O102" s="61"/>
      <c r="P102" s="61"/>
      <c r="Q102" s="61"/>
      <c r="R102" s="61"/>
      <c r="S102" s="61"/>
      <c r="T102" s="61"/>
      <c r="U102" s="61"/>
      <c r="V102" s="61"/>
      <c r="W102" s="61"/>
      <c r="X102" s="61"/>
      <c r="Y102" s="61"/>
      <c r="Z102" s="61"/>
      <c r="AA102" s="61"/>
    </row>
    <row r="103" spans="1:27" x14ac:dyDescent="0.25">
      <c r="A103" s="61"/>
      <c r="B103" s="61"/>
      <c r="C103" s="61"/>
      <c r="D103" s="61"/>
      <c r="E103" s="61"/>
      <c r="F103" s="61"/>
      <c r="G103" s="61"/>
      <c r="H103" s="61"/>
      <c r="I103" s="61"/>
      <c r="J103" s="61"/>
      <c r="K103" s="61"/>
      <c r="L103" s="61"/>
      <c r="M103" s="61"/>
      <c r="N103" s="61"/>
      <c r="O103" s="61"/>
      <c r="P103" s="61"/>
      <c r="Q103" s="61"/>
      <c r="R103" s="61"/>
      <c r="S103" s="61"/>
      <c r="T103" s="61"/>
      <c r="U103" s="61"/>
      <c r="V103" s="61"/>
      <c r="W103" s="61"/>
      <c r="X103" s="61"/>
      <c r="Y103" s="61"/>
      <c r="Z103" s="61"/>
      <c r="AA103" s="61"/>
    </row>
    <row r="104" spans="1:27" x14ac:dyDescent="0.25">
      <c r="A104" s="61"/>
      <c r="B104" s="61"/>
      <c r="C104" s="61"/>
      <c r="D104" s="61"/>
      <c r="E104" s="61"/>
      <c r="F104" s="61"/>
      <c r="G104" s="61"/>
      <c r="H104" s="61"/>
      <c r="I104" s="61"/>
      <c r="J104" s="61"/>
      <c r="K104" s="61"/>
      <c r="L104" s="61"/>
      <c r="M104" s="61"/>
      <c r="N104" s="61"/>
      <c r="O104" s="61"/>
      <c r="P104" s="61"/>
      <c r="Q104" s="61"/>
      <c r="R104" s="61"/>
      <c r="S104" s="61"/>
      <c r="T104" s="61"/>
      <c r="U104" s="61"/>
      <c r="V104" s="61"/>
      <c r="W104" s="61"/>
      <c r="X104" s="61"/>
      <c r="Y104" s="61"/>
      <c r="Z104" s="61"/>
      <c r="AA104" s="61"/>
    </row>
    <row r="105" spans="1:27" x14ac:dyDescent="0.25">
      <c r="A105" s="61"/>
      <c r="B105" s="61"/>
      <c r="C105" s="61"/>
      <c r="D105" s="61"/>
      <c r="E105" s="61"/>
      <c r="F105" s="61"/>
      <c r="G105" s="61"/>
      <c r="H105" s="61"/>
      <c r="I105" s="61"/>
      <c r="J105" s="61"/>
      <c r="K105" s="61"/>
      <c r="L105" s="61"/>
      <c r="M105" s="61"/>
      <c r="N105" s="61"/>
      <c r="O105" s="61"/>
      <c r="P105" s="61"/>
      <c r="Q105" s="61"/>
      <c r="R105" s="61"/>
      <c r="S105" s="61"/>
      <c r="T105" s="61"/>
      <c r="U105" s="61"/>
      <c r="V105" s="61"/>
      <c r="W105" s="61"/>
      <c r="X105" s="61"/>
      <c r="Y105" s="61"/>
      <c r="Z105" s="61"/>
      <c r="AA105" s="61"/>
    </row>
    <row r="106" spans="1:27" x14ac:dyDescent="0.25">
      <c r="A106" s="61"/>
      <c r="B106" s="61"/>
      <c r="C106" s="61"/>
      <c r="D106" s="61"/>
      <c r="E106" s="61"/>
      <c r="F106" s="61"/>
      <c r="G106" s="61"/>
      <c r="H106" s="61"/>
      <c r="I106" s="61"/>
      <c r="J106" s="61"/>
      <c r="K106" s="61"/>
      <c r="L106" s="61"/>
      <c r="M106" s="61"/>
      <c r="N106" s="61"/>
      <c r="O106" s="61"/>
      <c r="P106" s="61"/>
      <c r="Q106" s="61"/>
      <c r="R106" s="61"/>
      <c r="S106" s="61"/>
      <c r="T106" s="61"/>
      <c r="U106" s="61"/>
      <c r="V106" s="61"/>
      <c r="W106" s="61"/>
      <c r="X106" s="61"/>
      <c r="Y106" s="61"/>
      <c r="Z106" s="61"/>
      <c r="AA106" s="61"/>
    </row>
    <row r="107" spans="1:27" x14ac:dyDescent="0.25">
      <c r="A107" s="61"/>
      <c r="B107" s="61"/>
      <c r="C107" s="61"/>
      <c r="D107" s="61"/>
      <c r="E107" s="61"/>
      <c r="F107" s="61"/>
      <c r="G107" s="61"/>
      <c r="H107" s="61"/>
      <c r="I107" s="61"/>
      <c r="J107" s="61"/>
      <c r="K107" s="61"/>
      <c r="L107" s="61"/>
      <c r="M107" s="61"/>
      <c r="N107" s="61"/>
      <c r="O107" s="61"/>
      <c r="P107" s="61"/>
      <c r="Q107" s="61"/>
      <c r="R107" s="61"/>
      <c r="S107" s="61"/>
      <c r="T107" s="61"/>
      <c r="U107" s="61"/>
      <c r="V107" s="61"/>
      <c r="W107" s="61"/>
      <c r="X107" s="61"/>
      <c r="Y107" s="61"/>
      <c r="Z107" s="61"/>
      <c r="AA107" s="61"/>
    </row>
    <row r="108" spans="1:27" x14ac:dyDescent="0.25">
      <c r="A108" s="61"/>
      <c r="B108" s="61"/>
      <c r="C108" s="61"/>
      <c r="D108" s="61"/>
      <c r="E108" s="61"/>
      <c r="F108" s="61"/>
      <c r="G108" s="61"/>
      <c r="H108" s="61"/>
      <c r="I108" s="61"/>
      <c r="J108" s="61"/>
      <c r="K108" s="61"/>
      <c r="L108" s="61"/>
      <c r="M108" s="61"/>
      <c r="N108" s="61"/>
      <c r="O108" s="61"/>
      <c r="P108" s="61"/>
      <c r="Q108" s="61"/>
      <c r="R108" s="61"/>
      <c r="S108" s="61"/>
      <c r="T108" s="61"/>
      <c r="U108" s="61"/>
      <c r="V108" s="61"/>
      <c r="W108" s="61"/>
      <c r="X108" s="61"/>
      <c r="Y108" s="61"/>
      <c r="Z108" s="61"/>
      <c r="AA108" s="61"/>
    </row>
    <row r="109" spans="1:27" x14ac:dyDescent="0.25">
      <c r="A109" s="61"/>
      <c r="B109" s="61"/>
      <c r="C109" s="61"/>
      <c r="D109" s="61"/>
      <c r="E109" s="61"/>
      <c r="F109" s="61"/>
      <c r="G109" s="61"/>
      <c r="H109" s="61"/>
      <c r="I109" s="61"/>
      <c r="J109" s="61"/>
      <c r="K109" s="61"/>
      <c r="L109" s="61"/>
      <c r="M109" s="61"/>
      <c r="N109" s="61"/>
      <c r="O109" s="61"/>
      <c r="P109" s="61"/>
      <c r="Q109" s="61"/>
      <c r="R109" s="61"/>
      <c r="S109" s="61"/>
      <c r="T109" s="61"/>
      <c r="U109" s="61"/>
      <c r="V109" s="61"/>
      <c r="W109" s="61"/>
      <c r="X109" s="61"/>
      <c r="Y109" s="61"/>
      <c r="Z109" s="61"/>
      <c r="AA109" s="61"/>
    </row>
    <row r="110" spans="1:27" x14ac:dyDescent="0.25">
      <c r="A110" s="61"/>
      <c r="B110" s="61"/>
      <c r="C110" s="61"/>
      <c r="D110" s="61"/>
      <c r="E110" s="61"/>
      <c r="F110" s="61"/>
      <c r="G110" s="61"/>
      <c r="H110" s="61"/>
      <c r="I110" s="61"/>
      <c r="J110" s="61"/>
      <c r="K110" s="61"/>
      <c r="L110" s="61"/>
      <c r="M110" s="61"/>
      <c r="N110" s="61"/>
      <c r="O110" s="61"/>
      <c r="P110" s="61"/>
      <c r="Q110" s="61"/>
      <c r="R110" s="61"/>
      <c r="S110" s="61"/>
      <c r="T110" s="61"/>
      <c r="U110" s="61"/>
      <c r="V110" s="61"/>
      <c r="W110" s="61"/>
      <c r="X110" s="61"/>
      <c r="Y110" s="61"/>
      <c r="Z110" s="61"/>
      <c r="AA110" s="61"/>
    </row>
    <row r="111" spans="1:27" x14ac:dyDescent="0.25">
      <c r="A111" s="61"/>
      <c r="B111" s="61"/>
      <c r="C111" s="61"/>
      <c r="D111" s="61"/>
      <c r="E111" s="61"/>
      <c r="F111" s="61"/>
      <c r="G111" s="61"/>
      <c r="H111" s="61"/>
      <c r="I111" s="61"/>
      <c r="J111" s="61"/>
      <c r="K111" s="61"/>
      <c r="L111" s="61"/>
      <c r="M111" s="61"/>
      <c r="N111" s="61"/>
      <c r="O111" s="61"/>
      <c r="P111" s="61"/>
      <c r="Q111" s="61"/>
      <c r="R111" s="61"/>
      <c r="S111" s="61"/>
      <c r="T111" s="61"/>
      <c r="U111" s="61"/>
      <c r="V111" s="61"/>
      <c r="W111" s="61"/>
      <c r="X111" s="61"/>
      <c r="Y111" s="61"/>
      <c r="Z111" s="61"/>
      <c r="AA111" s="61"/>
    </row>
    <row r="112" spans="1:27" x14ac:dyDescent="0.25">
      <c r="A112" s="61"/>
      <c r="B112" s="61"/>
      <c r="C112" s="61"/>
      <c r="D112" s="61"/>
      <c r="E112" s="61"/>
      <c r="F112" s="61"/>
      <c r="G112" s="61"/>
      <c r="H112" s="61"/>
      <c r="I112" s="61"/>
      <c r="J112" s="61"/>
      <c r="K112" s="61"/>
      <c r="L112" s="61"/>
      <c r="M112" s="61"/>
      <c r="N112" s="61"/>
      <c r="O112" s="61"/>
      <c r="P112" s="61"/>
      <c r="Q112" s="61"/>
      <c r="R112" s="61"/>
      <c r="S112" s="61"/>
      <c r="T112" s="61"/>
      <c r="U112" s="61"/>
      <c r="V112" s="61"/>
      <c r="W112" s="61"/>
      <c r="X112" s="61"/>
      <c r="Y112" s="61"/>
      <c r="Z112" s="61"/>
      <c r="AA112" s="61"/>
    </row>
    <row r="113" spans="1:27" x14ac:dyDescent="0.25">
      <c r="A113" s="61"/>
      <c r="B113" s="61"/>
      <c r="C113" s="61"/>
      <c r="D113" s="61"/>
      <c r="E113" s="61"/>
      <c r="F113" s="61"/>
      <c r="G113" s="61"/>
      <c r="H113" s="61"/>
      <c r="I113" s="61"/>
      <c r="J113" s="61"/>
      <c r="K113" s="61"/>
      <c r="L113" s="61"/>
      <c r="M113" s="61"/>
      <c r="N113" s="61"/>
      <c r="O113" s="61"/>
      <c r="P113" s="61"/>
      <c r="Q113" s="61"/>
      <c r="R113" s="61"/>
      <c r="S113" s="61"/>
      <c r="T113" s="61"/>
      <c r="U113" s="61"/>
      <c r="V113" s="61"/>
      <c r="W113" s="61"/>
      <c r="X113" s="61"/>
      <c r="Y113" s="61"/>
      <c r="Z113" s="61"/>
      <c r="AA113" s="61"/>
    </row>
    <row r="114" spans="1:27" x14ac:dyDescent="0.25">
      <c r="A114" s="61"/>
      <c r="B114" s="61"/>
      <c r="C114" s="61"/>
      <c r="D114" s="61"/>
      <c r="E114" s="61"/>
      <c r="F114" s="61"/>
      <c r="G114" s="61"/>
      <c r="H114" s="61"/>
      <c r="I114" s="61"/>
      <c r="J114" s="61"/>
      <c r="K114" s="61"/>
      <c r="L114" s="61"/>
      <c r="M114" s="61"/>
      <c r="N114" s="61"/>
      <c r="O114" s="61"/>
      <c r="P114" s="61"/>
      <c r="Q114" s="61"/>
      <c r="R114" s="61"/>
      <c r="S114" s="61"/>
      <c r="T114" s="61"/>
      <c r="U114" s="61"/>
      <c r="V114" s="61"/>
      <c r="W114" s="61"/>
      <c r="X114" s="61"/>
      <c r="Y114" s="61"/>
      <c r="Z114" s="61"/>
      <c r="AA114" s="61"/>
    </row>
    <row r="115" spans="1:27" x14ac:dyDescent="0.25">
      <c r="A115" s="61"/>
      <c r="B115" s="61"/>
      <c r="C115" s="61"/>
      <c r="D115" s="61"/>
      <c r="E115" s="61"/>
      <c r="F115" s="61"/>
      <c r="G115" s="61"/>
      <c r="H115" s="61"/>
      <c r="I115" s="61"/>
      <c r="J115" s="61"/>
      <c r="K115" s="61"/>
      <c r="L115" s="61"/>
      <c r="M115" s="61"/>
      <c r="N115" s="61"/>
      <c r="O115" s="61"/>
      <c r="P115" s="61"/>
      <c r="Q115" s="61"/>
      <c r="R115" s="61"/>
      <c r="S115" s="61"/>
      <c r="T115" s="61"/>
      <c r="U115" s="61"/>
      <c r="V115" s="61"/>
      <c r="W115" s="61"/>
      <c r="X115" s="61"/>
      <c r="Y115" s="61"/>
      <c r="Z115" s="61"/>
      <c r="AA115" s="61"/>
    </row>
    <row r="116" spans="1:27" x14ac:dyDescent="0.25">
      <c r="A116" s="61"/>
      <c r="B116" s="61"/>
      <c r="C116" s="61"/>
      <c r="D116" s="61"/>
      <c r="E116" s="61"/>
      <c r="F116" s="61"/>
      <c r="G116" s="61"/>
      <c r="H116" s="61"/>
      <c r="I116" s="61"/>
      <c r="J116" s="61"/>
      <c r="K116" s="61"/>
      <c r="L116" s="61"/>
      <c r="M116" s="61"/>
      <c r="N116" s="61"/>
      <c r="O116" s="61"/>
      <c r="P116" s="61"/>
      <c r="Q116" s="61"/>
      <c r="R116" s="61"/>
      <c r="S116" s="61"/>
      <c r="T116" s="61"/>
      <c r="U116" s="61"/>
      <c r="V116" s="61"/>
      <c r="W116" s="61"/>
      <c r="X116" s="61"/>
      <c r="Y116" s="61"/>
      <c r="Z116" s="61"/>
      <c r="AA116" s="61"/>
    </row>
    <row r="117" spans="1:27" x14ac:dyDescent="0.25">
      <c r="A117" s="61"/>
      <c r="B117" s="61"/>
      <c r="C117" s="61"/>
      <c r="D117" s="61"/>
      <c r="E117" s="61"/>
      <c r="F117" s="61"/>
      <c r="G117" s="61"/>
      <c r="H117" s="61"/>
      <c r="I117" s="61"/>
      <c r="J117" s="61"/>
      <c r="K117" s="61"/>
      <c r="L117" s="61"/>
      <c r="M117" s="61"/>
      <c r="N117" s="61"/>
      <c r="O117" s="61"/>
      <c r="P117" s="61"/>
      <c r="Q117" s="61"/>
      <c r="R117" s="61"/>
      <c r="S117" s="61"/>
      <c r="T117" s="61"/>
      <c r="U117" s="61"/>
      <c r="V117" s="61"/>
      <c r="W117" s="61"/>
      <c r="X117" s="61"/>
      <c r="Y117" s="61"/>
      <c r="Z117" s="61"/>
      <c r="AA117" s="61"/>
    </row>
  </sheetData>
  <sheetProtection algorithmName="SHA-512" hashValue="yZg335Pqmjfx9bR2v50LrH3ZryV/djNP/Vj0SnFNISw7CDQWjHMPdDaAVyTpQIN4IKypfOcOOlkLCO7qftuYPw==" saltValue="iTfqZyJ05ClEyHvZRdiKXg==" spinCount="100000" sheet="1" selectLockedCells="1"/>
  <protectedRanges>
    <protectedRange sqref="F12:G12" name="Range1"/>
  </protectedRanges>
  <mergeCells count="11">
    <mergeCell ref="B10:G10"/>
    <mergeCell ref="A3:G3"/>
    <mergeCell ref="B6:G6"/>
    <mergeCell ref="B7:G7"/>
    <mergeCell ref="B8:G8"/>
    <mergeCell ref="B9:G9"/>
    <mergeCell ref="D12:E12"/>
    <mergeCell ref="F12:G12"/>
    <mergeCell ref="F27:G28"/>
    <mergeCell ref="A29:E29"/>
    <mergeCell ref="F29:G29"/>
  </mergeCells>
  <pageMargins left="0.9055118110236221" right="0.70866141732283472" top="0.74803149606299213" bottom="0.74803149606299213" header="0.31496062992125984" footer="0.31496062992125984"/>
  <pageSetup scale="6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Button 1">
              <controlPr defaultSize="0" print="0" autoFill="0" autoPict="0" macro="[0]!Clear1">
                <anchor moveWithCells="1" sizeWithCells="1">
                  <from>
                    <xdr:col>3</xdr:col>
                    <xdr:colOff>0</xdr:colOff>
                    <xdr:row>15</xdr:row>
                    <xdr:rowOff>0</xdr:rowOff>
                  </from>
                  <to>
                    <xdr:col>5</xdr:col>
                    <xdr:colOff>0</xdr:colOff>
                    <xdr:row>17</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5B28C-E94E-4F32-B189-8E16B798ABD4}">
  <sheetPr>
    <pageSetUpPr fitToPage="1"/>
  </sheetPr>
  <dimension ref="A1:H96"/>
  <sheetViews>
    <sheetView zoomScale="85" zoomScaleNormal="85" workbookViewId="0">
      <selection activeCell="B13" sqref="B13:B20"/>
    </sheetView>
  </sheetViews>
  <sheetFormatPr defaultColWidth="11.42578125" defaultRowHeight="15" x14ac:dyDescent="0.25"/>
  <cols>
    <col min="1" max="1" width="38.7109375" customWidth="1"/>
    <col min="2" max="2" width="14" customWidth="1"/>
    <col min="3" max="3" width="9" customWidth="1"/>
    <col min="4" max="4" width="17.7109375" customWidth="1"/>
    <col min="5" max="5" width="17.140625" customWidth="1"/>
  </cols>
  <sheetData>
    <row r="1" spans="1:8" ht="74.25" customHeight="1" x14ac:dyDescent="0.25">
      <c r="A1" s="61"/>
      <c r="B1" s="61"/>
      <c r="C1" s="61"/>
      <c r="D1" s="61"/>
      <c r="E1" s="61"/>
      <c r="F1" s="61"/>
      <c r="G1" s="61"/>
      <c r="H1" s="61"/>
    </row>
    <row r="2" spans="1:8" ht="15.75" thickBot="1" x14ac:dyDescent="0.3">
      <c r="A2" s="61"/>
      <c r="B2" s="61"/>
      <c r="C2" s="61"/>
      <c r="D2" s="61"/>
      <c r="E2" s="61"/>
      <c r="F2" s="61"/>
      <c r="G2" s="61"/>
      <c r="H2" s="61"/>
    </row>
    <row r="3" spans="1:8" ht="34.9" customHeight="1" thickBot="1" x14ac:dyDescent="0.3">
      <c r="A3" s="130" t="s">
        <v>75</v>
      </c>
      <c r="B3" s="131"/>
      <c r="C3" s="131"/>
      <c r="D3" s="131"/>
      <c r="E3" s="131"/>
      <c r="F3" s="131"/>
      <c r="G3" s="132"/>
      <c r="H3" s="61"/>
    </row>
    <row r="4" spans="1:8" ht="17.45" customHeight="1" x14ac:dyDescent="0.4">
      <c r="A4" s="61" t="s">
        <v>69</v>
      </c>
      <c r="B4" s="62"/>
      <c r="C4" s="61"/>
      <c r="D4" s="61"/>
      <c r="E4" s="61"/>
      <c r="F4" s="61"/>
      <c r="G4" s="61"/>
      <c r="H4" s="61"/>
    </row>
    <row r="5" spans="1:8" ht="17.45" customHeight="1" thickBot="1" x14ac:dyDescent="0.45">
      <c r="A5" s="63" t="s">
        <v>4</v>
      </c>
      <c r="B5" s="62"/>
      <c r="C5" s="61"/>
      <c r="D5" s="61"/>
      <c r="E5" s="61"/>
      <c r="F5" s="61"/>
      <c r="G5" s="61"/>
      <c r="H5" s="61"/>
    </row>
    <row r="6" spans="1:8" ht="17.45" customHeight="1" x14ac:dyDescent="0.3">
      <c r="A6" s="43" t="s">
        <v>70</v>
      </c>
      <c r="B6" s="106"/>
      <c r="C6" s="106"/>
      <c r="D6" s="106"/>
      <c r="E6" s="106"/>
      <c r="F6" s="106"/>
      <c r="G6" s="107"/>
      <c r="H6" s="61"/>
    </row>
    <row r="7" spans="1:8" ht="17.45" customHeight="1" x14ac:dyDescent="0.3">
      <c r="A7" s="44" t="s">
        <v>71</v>
      </c>
      <c r="B7" s="111"/>
      <c r="C7" s="111"/>
      <c r="D7" s="111"/>
      <c r="E7" s="111"/>
      <c r="F7" s="111"/>
      <c r="G7" s="112"/>
      <c r="H7" s="61"/>
    </row>
    <row r="8" spans="1:8" ht="17.45" customHeight="1" x14ac:dyDescent="0.3">
      <c r="A8" s="45" t="s">
        <v>72</v>
      </c>
      <c r="B8" s="111"/>
      <c r="C8" s="111"/>
      <c r="D8" s="111"/>
      <c r="E8" s="111"/>
      <c r="F8" s="111"/>
      <c r="G8" s="112"/>
      <c r="H8" s="61"/>
    </row>
    <row r="9" spans="1:8" ht="17.45" customHeight="1" x14ac:dyDescent="0.3">
      <c r="A9" s="45" t="s">
        <v>73</v>
      </c>
      <c r="B9" s="113"/>
      <c r="C9" s="111"/>
      <c r="D9" s="111"/>
      <c r="E9" s="111"/>
      <c r="F9" s="111"/>
      <c r="G9" s="112"/>
      <c r="H9" s="61"/>
    </row>
    <row r="10" spans="1:8" ht="17.45" customHeight="1" thickBot="1" x14ac:dyDescent="0.35">
      <c r="A10" s="46" t="s">
        <v>74</v>
      </c>
      <c r="B10" s="101"/>
      <c r="C10" s="101"/>
      <c r="D10" s="101"/>
      <c r="E10" s="101"/>
      <c r="F10" s="101"/>
      <c r="G10" s="102"/>
      <c r="H10" s="61"/>
    </row>
    <row r="11" spans="1:8" ht="17.45" customHeight="1" thickBot="1" x14ac:dyDescent="0.3">
      <c r="A11" s="61"/>
      <c r="B11" s="61"/>
      <c r="C11" s="61"/>
      <c r="D11" s="61"/>
      <c r="E11" s="61"/>
      <c r="F11" s="61"/>
      <c r="G11" s="61"/>
      <c r="H11" s="61"/>
    </row>
    <row r="12" spans="1:8" ht="21.75" thickBot="1" x14ac:dyDescent="0.4">
      <c r="A12" s="5" t="s">
        <v>66</v>
      </c>
      <c r="B12" s="6" t="s">
        <v>67</v>
      </c>
      <c r="C12" s="61"/>
      <c r="D12" s="126" t="s">
        <v>68</v>
      </c>
      <c r="E12" s="127"/>
      <c r="F12" s="128">
        <f ca="1">TODAY()</f>
        <v>45940</v>
      </c>
      <c r="G12" s="129"/>
      <c r="H12" s="61"/>
    </row>
    <row r="13" spans="1:8" x14ac:dyDescent="0.25">
      <c r="A13" s="7">
        <v>0.08</v>
      </c>
      <c r="B13" s="39"/>
      <c r="C13" s="61"/>
      <c r="D13" s="61"/>
      <c r="E13" s="61"/>
      <c r="F13" s="61"/>
      <c r="G13" s="61"/>
      <c r="H13" s="61"/>
    </row>
    <row r="14" spans="1:8" x14ac:dyDescent="0.25">
      <c r="A14" s="8">
        <v>0.16</v>
      </c>
      <c r="B14" s="2"/>
      <c r="C14" s="61"/>
      <c r="D14" s="61"/>
      <c r="E14" s="61"/>
      <c r="F14" s="61"/>
      <c r="G14" s="61"/>
      <c r="H14" s="61"/>
    </row>
    <row r="15" spans="1:8" x14ac:dyDescent="0.25">
      <c r="A15" s="8">
        <v>0.315</v>
      </c>
      <c r="B15" s="2"/>
      <c r="C15" s="61"/>
      <c r="D15" s="61"/>
      <c r="E15" s="61"/>
      <c r="F15" s="61"/>
      <c r="G15" s="61"/>
      <c r="H15" s="61"/>
    </row>
    <row r="16" spans="1:8" x14ac:dyDescent="0.25">
      <c r="A16" s="8">
        <v>0.63</v>
      </c>
      <c r="B16" s="2"/>
      <c r="C16" s="61"/>
      <c r="D16" s="61"/>
      <c r="E16" s="61"/>
      <c r="F16" s="61"/>
      <c r="G16" s="61"/>
      <c r="H16" s="61"/>
    </row>
    <row r="17" spans="1:8" x14ac:dyDescent="0.25">
      <c r="A17" s="8">
        <v>1.25</v>
      </c>
      <c r="B17" s="2"/>
      <c r="C17" s="61"/>
      <c r="D17" s="61"/>
      <c r="E17" s="61"/>
      <c r="F17" s="61"/>
      <c r="G17" s="61"/>
      <c r="H17" s="61"/>
    </row>
    <row r="18" spans="1:8" x14ac:dyDescent="0.25">
      <c r="A18" s="8">
        <v>2.5</v>
      </c>
      <c r="B18" s="2"/>
      <c r="C18" s="61"/>
      <c r="D18" s="61"/>
      <c r="E18" s="61"/>
      <c r="F18" s="61"/>
      <c r="G18" s="61"/>
      <c r="H18" s="61"/>
    </row>
    <row r="19" spans="1:8" x14ac:dyDescent="0.25">
      <c r="A19" s="8">
        <v>5</v>
      </c>
      <c r="B19" s="2"/>
      <c r="C19" s="61"/>
      <c r="D19" s="61"/>
      <c r="E19" s="61"/>
      <c r="F19" s="61"/>
      <c r="G19" s="61"/>
      <c r="H19" s="61"/>
    </row>
    <row r="20" spans="1:8" ht="15.75" thickBot="1" x14ac:dyDescent="0.3">
      <c r="A20" s="9">
        <v>10</v>
      </c>
      <c r="B20" s="3"/>
      <c r="C20" s="61"/>
      <c r="D20" s="61"/>
      <c r="E20" s="61"/>
      <c r="F20" s="61"/>
      <c r="G20" s="61"/>
      <c r="H20" s="61"/>
    </row>
    <row r="21" spans="1:8" ht="15.75" thickBot="1" x14ac:dyDescent="0.3">
      <c r="C21" s="61"/>
      <c r="D21" s="61"/>
      <c r="E21" s="61"/>
      <c r="F21" s="61"/>
      <c r="G21" s="61"/>
      <c r="H21" s="61"/>
    </row>
    <row r="22" spans="1:8" ht="21.75" thickBot="1" x14ac:dyDescent="0.4">
      <c r="A22" s="26" t="s">
        <v>58</v>
      </c>
      <c r="B22" s="24" t="s">
        <v>59</v>
      </c>
      <c r="C22" s="64" t="s">
        <v>60</v>
      </c>
      <c r="D22" s="64" t="s">
        <v>61</v>
      </c>
      <c r="E22" s="65" t="s">
        <v>16</v>
      </c>
      <c r="F22" s="61"/>
      <c r="G22" s="61"/>
      <c r="H22" s="61"/>
    </row>
    <row r="23" spans="1:8" ht="15.75" x14ac:dyDescent="0.25">
      <c r="A23" s="43" t="s">
        <v>56</v>
      </c>
      <c r="B23" s="28"/>
      <c r="C23" s="47" t="s">
        <v>18</v>
      </c>
      <c r="D23" s="42" t="s">
        <v>65</v>
      </c>
      <c r="E23" s="48" t="str">
        <f>IF(B23="","Enter value",IF(OR(B23=0.2,AND(B23&gt;0.2,B23&lt;0.5),B23=0.5),"OK","No"))</f>
        <v>Enter value</v>
      </c>
      <c r="F23" s="120" t="str">
        <f>IF(AND(E23="OK",E26="OK",E27="OK",E25="OK"),"OK","NO")</f>
        <v>NO</v>
      </c>
      <c r="G23" s="121"/>
      <c r="H23" s="61"/>
    </row>
    <row r="24" spans="1:8" ht="15.75" x14ac:dyDescent="0.25">
      <c r="A24" s="45" t="s">
        <v>57</v>
      </c>
      <c r="B24" s="25"/>
      <c r="C24" s="49" t="s">
        <v>18</v>
      </c>
      <c r="D24" s="40"/>
      <c r="E24" s="50" t="str">
        <f>IF(B24="","Enter value","")</f>
        <v>Enter value</v>
      </c>
      <c r="F24" s="122"/>
      <c r="G24" s="123"/>
      <c r="H24" s="61"/>
    </row>
    <row r="25" spans="1:8" ht="15.75" customHeight="1" x14ac:dyDescent="0.25">
      <c r="A25" s="45" t="s">
        <v>62</v>
      </c>
      <c r="B25" s="32" t="str">
        <f>IF(OR(B23="",B24=""),"",B24/B23)</f>
        <v/>
      </c>
      <c r="C25" s="49"/>
      <c r="D25" s="51" t="s">
        <v>22</v>
      </c>
      <c r="E25" s="52" t="str">
        <f>IF(B25="","",IF(OR(B25=4.5,B25&lt;4.5),"OK","No"))</f>
        <v/>
      </c>
      <c r="F25" s="122"/>
      <c r="G25" s="123"/>
      <c r="H25" s="61"/>
    </row>
    <row r="26" spans="1:8" ht="30.75" customHeight="1" x14ac:dyDescent="0.25">
      <c r="A26" s="30" t="s">
        <v>63</v>
      </c>
      <c r="B26" s="32" t="str">
        <f>IF(B13="","",B13)</f>
        <v/>
      </c>
      <c r="C26" s="49" t="s">
        <v>24</v>
      </c>
      <c r="D26" s="40" t="s">
        <v>25</v>
      </c>
      <c r="E26" s="52" t="str">
        <f>IF(B26="","",IF(OR(B26=3,B26&lt;3),"OK","No"))</f>
        <v/>
      </c>
      <c r="F26" s="122"/>
      <c r="G26" s="123"/>
      <c r="H26" s="61"/>
    </row>
    <row r="27" spans="1:8" ht="30.75" customHeight="1" thickBot="1" x14ac:dyDescent="0.3">
      <c r="A27" s="56" t="s">
        <v>64</v>
      </c>
      <c r="B27" s="57"/>
      <c r="C27" s="58" t="s">
        <v>24</v>
      </c>
      <c r="D27" s="59" t="s">
        <v>28</v>
      </c>
      <c r="E27" s="60" t="str">
        <f>IF(B27="","Enter value",IF(OR(B27&lt;20,B27=20),"OK","No"))</f>
        <v>Enter value</v>
      </c>
      <c r="F27" s="124"/>
      <c r="G27" s="125"/>
      <c r="H27" s="61"/>
    </row>
    <row r="28" spans="1:8" x14ac:dyDescent="0.25">
      <c r="H28" s="61"/>
    </row>
    <row r="29" spans="1:8" x14ac:dyDescent="0.25">
      <c r="H29" s="61"/>
    </row>
    <row r="30" spans="1:8" x14ac:dyDescent="0.25">
      <c r="H30" s="61"/>
    </row>
    <row r="31" spans="1:8" x14ac:dyDescent="0.25">
      <c r="H31" s="61"/>
    </row>
    <row r="32" spans="1:8" x14ac:dyDescent="0.25">
      <c r="H32" s="61"/>
    </row>
    <row r="33" spans="8:8" x14ac:dyDescent="0.25">
      <c r="H33" s="61"/>
    </row>
    <row r="34" spans="8:8" x14ac:dyDescent="0.25">
      <c r="H34" s="61"/>
    </row>
    <row r="35" spans="8:8" x14ac:dyDescent="0.25">
      <c r="H35" s="61"/>
    </row>
    <row r="36" spans="8:8" x14ac:dyDescent="0.25">
      <c r="H36" s="61"/>
    </row>
    <row r="37" spans="8:8" x14ac:dyDescent="0.25">
      <c r="H37" s="61"/>
    </row>
    <row r="38" spans="8:8" x14ac:dyDescent="0.25">
      <c r="H38" s="61"/>
    </row>
    <row r="39" spans="8:8" x14ac:dyDescent="0.25">
      <c r="H39" s="61"/>
    </row>
    <row r="40" spans="8:8" x14ac:dyDescent="0.25">
      <c r="H40" s="61"/>
    </row>
    <row r="41" spans="8:8" x14ac:dyDescent="0.25">
      <c r="H41" s="61"/>
    </row>
    <row r="42" spans="8:8" x14ac:dyDescent="0.25">
      <c r="H42" s="61"/>
    </row>
    <row r="43" spans="8:8" x14ac:dyDescent="0.25">
      <c r="H43" s="61"/>
    </row>
    <row r="44" spans="8:8" x14ac:dyDescent="0.25">
      <c r="H44" s="61"/>
    </row>
    <row r="45" spans="8:8" x14ac:dyDescent="0.25">
      <c r="H45" s="61"/>
    </row>
    <row r="46" spans="8:8" x14ac:dyDescent="0.25">
      <c r="H46" s="61"/>
    </row>
    <row r="47" spans="8:8" x14ac:dyDescent="0.25">
      <c r="H47" s="61"/>
    </row>
    <row r="48" spans="8:8" x14ac:dyDescent="0.25">
      <c r="H48" s="61"/>
    </row>
    <row r="49" spans="8:8" x14ac:dyDescent="0.25">
      <c r="H49" s="61"/>
    </row>
    <row r="50" spans="8:8" x14ac:dyDescent="0.25">
      <c r="H50" s="61"/>
    </row>
    <row r="51" spans="8:8" x14ac:dyDescent="0.25">
      <c r="H51" s="61"/>
    </row>
    <row r="52" spans="8:8" x14ac:dyDescent="0.25">
      <c r="H52" s="61"/>
    </row>
    <row r="53" spans="8:8" x14ac:dyDescent="0.25">
      <c r="H53" s="61"/>
    </row>
    <row r="54" spans="8:8" x14ac:dyDescent="0.25">
      <c r="H54" s="61"/>
    </row>
    <row r="55" spans="8:8" x14ac:dyDescent="0.25">
      <c r="H55" s="61"/>
    </row>
    <row r="56" spans="8:8" x14ac:dyDescent="0.25">
      <c r="H56" s="61"/>
    </row>
    <row r="57" spans="8:8" x14ac:dyDescent="0.25">
      <c r="H57" s="61"/>
    </row>
    <row r="58" spans="8:8" x14ac:dyDescent="0.25">
      <c r="H58" s="61"/>
    </row>
    <row r="59" spans="8:8" x14ac:dyDescent="0.25">
      <c r="H59" s="61"/>
    </row>
    <row r="60" spans="8:8" x14ac:dyDescent="0.25">
      <c r="H60" s="61"/>
    </row>
    <row r="61" spans="8:8" ht="395.45" customHeight="1" x14ac:dyDescent="0.25"/>
    <row r="72" spans="4:5" ht="15.75" thickBot="1" x14ac:dyDescent="0.3"/>
    <row r="73" spans="4:5" x14ac:dyDescent="0.25">
      <c r="D73" s="7" t="s">
        <v>35</v>
      </c>
      <c r="E73" s="12"/>
    </row>
    <row r="74" spans="4:5" x14ac:dyDescent="0.25">
      <c r="D74" s="8" t="s">
        <v>36</v>
      </c>
      <c r="E74" s="13"/>
    </row>
    <row r="75" spans="4:5" x14ac:dyDescent="0.25">
      <c r="D75" s="8">
        <v>0.08</v>
      </c>
      <c r="E75" s="13">
        <v>3</v>
      </c>
    </row>
    <row r="76" spans="4:5" x14ac:dyDescent="0.25">
      <c r="D76" s="8">
        <v>0.2</v>
      </c>
      <c r="E76" s="13">
        <v>10</v>
      </c>
    </row>
    <row r="77" spans="4:5" ht="15.75" thickBot="1" x14ac:dyDescent="0.3">
      <c r="D77" s="15">
        <v>0.21</v>
      </c>
      <c r="E77" s="16">
        <v>100</v>
      </c>
    </row>
    <row r="78" spans="4:5" x14ac:dyDescent="0.25">
      <c r="D78" s="17" t="s">
        <v>37</v>
      </c>
      <c r="E78" s="18"/>
    </row>
    <row r="79" spans="4:5" x14ac:dyDescent="0.25">
      <c r="D79" s="19">
        <v>0.08</v>
      </c>
      <c r="E79" s="20">
        <v>2</v>
      </c>
    </row>
    <row r="80" spans="4:5" x14ac:dyDescent="0.25">
      <c r="D80" s="19">
        <v>0.25</v>
      </c>
      <c r="E80" s="20">
        <v>10</v>
      </c>
    </row>
    <row r="81" spans="1:8" ht="15.75" thickBot="1" x14ac:dyDescent="0.3">
      <c r="D81" s="21">
        <v>0.26</v>
      </c>
      <c r="E81" s="22">
        <v>100</v>
      </c>
    </row>
    <row r="82" spans="1:8" x14ac:dyDescent="0.25">
      <c r="D82" s="7" t="s">
        <v>38</v>
      </c>
      <c r="E82" s="12"/>
    </row>
    <row r="83" spans="1:8" x14ac:dyDescent="0.25">
      <c r="D83" s="8">
        <v>0.49</v>
      </c>
      <c r="E83" s="13">
        <v>0</v>
      </c>
    </row>
    <row r="84" spans="1:8" x14ac:dyDescent="0.25">
      <c r="D84" s="8">
        <v>0.5</v>
      </c>
      <c r="E84" s="13">
        <v>10</v>
      </c>
    </row>
    <row r="85" spans="1:8" x14ac:dyDescent="0.25">
      <c r="D85" s="8">
        <v>2.5</v>
      </c>
      <c r="E85" s="13">
        <v>80</v>
      </c>
    </row>
    <row r="86" spans="1:8" ht="15.75" thickBot="1" x14ac:dyDescent="0.3">
      <c r="D86" s="9">
        <v>10</v>
      </c>
      <c r="E86" s="23">
        <v>81</v>
      </c>
    </row>
    <row r="87" spans="1:8" x14ac:dyDescent="0.25">
      <c r="D87" s="15" t="s">
        <v>39</v>
      </c>
      <c r="E87" s="16"/>
    </row>
    <row r="88" spans="1:8" x14ac:dyDescent="0.25">
      <c r="D88" s="15">
        <v>0.39</v>
      </c>
      <c r="E88" s="16">
        <v>0</v>
      </c>
    </row>
    <row r="89" spans="1:8" x14ac:dyDescent="0.25">
      <c r="D89" s="15">
        <v>0.4</v>
      </c>
      <c r="E89" s="16">
        <v>10</v>
      </c>
    </row>
    <row r="90" spans="1:8" x14ac:dyDescent="0.25">
      <c r="D90" s="15">
        <v>2.5</v>
      </c>
      <c r="E90" s="16">
        <v>85</v>
      </c>
    </row>
    <row r="91" spans="1:8" ht="15.75" thickBot="1" x14ac:dyDescent="0.3">
      <c r="D91" s="15">
        <v>10</v>
      </c>
      <c r="E91" s="16">
        <v>86</v>
      </c>
      <c r="G91" s="14" t="s">
        <v>40</v>
      </c>
      <c r="H91" s="14">
        <v>10</v>
      </c>
    </row>
    <row r="92" spans="1:8" x14ac:dyDescent="0.25">
      <c r="D92" s="7" t="s">
        <v>41</v>
      </c>
      <c r="E92" s="12"/>
      <c r="G92" s="14" t="s">
        <v>42</v>
      </c>
      <c r="H92" s="14">
        <v>60</v>
      </c>
    </row>
    <row r="93" spans="1:8" x14ac:dyDescent="0.25">
      <c r="A93" t="s">
        <v>43</v>
      </c>
      <c r="B93" t="str">
        <f>IF(OR(B23=0.25,AND(B23&gt;0.25,B23&lt;1),B23=1),"OK","Non")</f>
        <v>Non</v>
      </c>
      <c r="D93" s="8">
        <v>0.99</v>
      </c>
      <c r="E93" s="13">
        <v>0</v>
      </c>
      <c r="G93" s="14" t="s">
        <v>44</v>
      </c>
      <c r="H93" s="14">
        <v>2.5</v>
      </c>
    </row>
    <row r="94" spans="1:8" ht="15.75" x14ac:dyDescent="0.25">
      <c r="B94" s="52" t="str">
        <f>IF(B26="","",IF(OR(B26&lt;3),"OK","Non conforme"))</f>
        <v/>
      </c>
      <c r="D94" s="8">
        <v>1</v>
      </c>
      <c r="E94" s="13">
        <v>10</v>
      </c>
      <c r="G94" s="14" t="s">
        <v>45</v>
      </c>
      <c r="H94" s="14">
        <f>100-B27</f>
        <v>100</v>
      </c>
    </row>
    <row r="95" spans="1:8" x14ac:dyDescent="0.25">
      <c r="D95" s="8">
        <v>2.5</v>
      </c>
      <c r="E95" s="13">
        <v>80</v>
      </c>
      <c r="G95" s="14" t="s">
        <v>46</v>
      </c>
      <c r="H95" s="14">
        <v>0.08</v>
      </c>
    </row>
    <row r="96" spans="1:8" ht="15.75" thickBot="1" x14ac:dyDescent="0.3">
      <c r="D96" s="9"/>
      <c r="E96" s="23"/>
    </row>
  </sheetData>
  <sheetProtection algorithmName="SHA-512" hashValue="99sb8A8yRnmNQNb8PFWb1QsNWI+6LcraeEHZ85G21h8Mwdv0eXLx6in9NZbY18a3beUX0Ek4f+Vx2++6KAnOeg==" saltValue="BUfhVKe6ZZ6wHOTJDbYHtw==" spinCount="100000" sheet="1" selectLockedCells="1"/>
  <protectedRanges>
    <protectedRange algorithmName="SHA-512" hashValue="LoW0gzt1q728vYcbJzLus/iqL8Y3p7jf3X2lPr9aBY/+CSI4LCBROGfPVSKY7qwj8qu2unpg1EOVRlKnCGrSpw==" saltValue="W94QvPNSXTojJTPNDrfl/Q==" spinCount="100000" sqref="B6:G10 B23:B24 B27" name="Plage1"/>
    <protectedRange algorithmName="SHA-512" hashValue="LoW0gzt1q728vYcbJzLus/iqL8Y3p7jf3X2lPr9aBY/+CSI4LCBROGfPVSKY7qwj8qu2unpg1EOVRlKnCGrSpw==" saltValue="W94QvPNSXTojJTPNDrfl/Q==" spinCount="100000" sqref="B13:B20" name="Plage1_1"/>
  </protectedRanges>
  <mergeCells count="9">
    <mergeCell ref="D12:E12"/>
    <mergeCell ref="F12:G12"/>
    <mergeCell ref="F23:G27"/>
    <mergeCell ref="A3:G3"/>
    <mergeCell ref="B6:G6"/>
    <mergeCell ref="B7:G7"/>
    <mergeCell ref="B8:G8"/>
    <mergeCell ref="B9:G9"/>
    <mergeCell ref="B10:G10"/>
  </mergeCells>
  <pageMargins left="0.9055118110236221" right="0.70866141732283472" top="0.74803149606299213" bottom="0.74803149606299213" header="0.31496062992125984" footer="0.31496062992125984"/>
  <pageSetup scale="62"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E44A6-E97A-496D-8936-553459FD9B75}">
  <sheetPr codeName="Sheet4">
    <pageSetUpPr fitToPage="1"/>
  </sheetPr>
  <dimension ref="A1:AA117"/>
  <sheetViews>
    <sheetView tabSelected="1" zoomScale="70" zoomScaleNormal="70" workbookViewId="0">
      <selection activeCell="B6" sqref="B6:G6"/>
    </sheetView>
  </sheetViews>
  <sheetFormatPr defaultColWidth="11.42578125" defaultRowHeight="15" x14ac:dyDescent="0.25"/>
  <cols>
    <col min="1" max="1" width="38.7109375" customWidth="1"/>
    <col min="2" max="2" width="14" customWidth="1"/>
    <col min="3" max="3" width="9" customWidth="1"/>
    <col min="4" max="4" width="17.7109375" customWidth="1"/>
    <col min="5" max="5" width="17.140625" customWidth="1"/>
  </cols>
  <sheetData>
    <row r="1" spans="1:27" ht="74.25" customHeight="1" x14ac:dyDescent="0.25">
      <c r="A1" s="61"/>
      <c r="B1" s="61"/>
      <c r="C1" s="61"/>
      <c r="D1" s="61"/>
      <c r="E1" s="61"/>
      <c r="F1" s="61"/>
      <c r="G1" s="61"/>
      <c r="H1" s="61"/>
      <c r="I1" s="61"/>
      <c r="J1" s="61"/>
      <c r="K1" s="61"/>
      <c r="L1" s="61"/>
      <c r="M1" s="61"/>
      <c r="N1" s="61"/>
      <c r="O1" s="61"/>
    </row>
    <row r="2" spans="1:27" ht="15.75" thickBot="1" x14ac:dyDescent="0.3">
      <c r="A2" s="61"/>
      <c r="B2" s="61"/>
      <c r="C2" s="61"/>
      <c r="D2" s="61"/>
      <c r="E2" s="61"/>
      <c r="F2" s="61"/>
      <c r="G2" s="61"/>
      <c r="H2" s="61"/>
      <c r="I2" s="61"/>
      <c r="J2" s="61"/>
      <c r="K2" s="61"/>
      <c r="L2" s="61"/>
      <c r="M2" s="61"/>
      <c r="N2" s="61"/>
      <c r="O2" s="61"/>
      <c r="P2" s="61"/>
      <c r="Q2" s="61"/>
    </row>
    <row r="3" spans="1:27" ht="34.9" customHeight="1" thickBot="1" x14ac:dyDescent="0.3">
      <c r="A3" s="130" t="s">
        <v>119</v>
      </c>
      <c r="B3" s="131"/>
      <c r="C3" s="131"/>
      <c r="D3" s="131"/>
      <c r="E3" s="131"/>
      <c r="F3" s="131"/>
      <c r="G3" s="132"/>
      <c r="H3" s="61"/>
      <c r="I3" s="61"/>
      <c r="J3" s="61"/>
      <c r="K3" s="61"/>
      <c r="L3" s="61"/>
      <c r="M3" s="61"/>
      <c r="N3" s="61"/>
      <c r="O3" s="61"/>
      <c r="P3" s="61"/>
      <c r="Q3" s="61"/>
    </row>
    <row r="4" spans="1:27" ht="17.45" customHeight="1" x14ac:dyDescent="0.4">
      <c r="A4" s="61" t="s">
        <v>88</v>
      </c>
      <c r="B4" s="62"/>
      <c r="C4" s="61"/>
      <c r="D4" s="61"/>
      <c r="E4" s="61"/>
      <c r="F4" s="61"/>
      <c r="G4" s="61"/>
      <c r="H4" s="61"/>
      <c r="I4" s="61"/>
      <c r="J4" s="61"/>
      <c r="K4" s="61"/>
      <c r="L4" s="61"/>
      <c r="M4" s="61"/>
      <c r="N4" s="61"/>
      <c r="O4" s="61"/>
      <c r="P4" s="61"/>
      <c r="Q4" s="61"/>
      <c r="R4" s="61"/>
      <c r="S4" s="61"/>
      <c r="T4" s="61"/>
      <c r="U4" s="61"/>
      <c r="V4" s="61"/>
      <c r="W4" s="61"/>
      <c r="X4" s="61"/>
      <c r="Y4" s="61"/>
      <c r="Z4" s="61"/>
      <c r="AA4" s="61"/>
    </row>
    <row r="5" spans="1:27" ht="17.45" customHeight="1" thickBot="1" x14ac:dyDescent="0.45">
      <c r="A5" s="63" t="s">
        <v>89</v>
      </c>
      <c r="B5" s="62"/>
      <c r="C5" s="61"/>
      <c r="D5" s="61"/>
      <c r="E5" s="61"/>
      <c r="F5" s="61"/>
      <c r="G5" s="61"/>
      <c r="H5" s="61"/>
      <c r="I5" s="61"/>
      <c r="J5" s="61"/>
      <c r="K5" s="61"/>
      <c r="L5" s="61"/>
      <c r="M5" s="61"/>
      <c r="N5" s="61"/>
      <c r="O5" s="61"/>
      <c r="P5" s="61"/>
      <c r="Q5" s="61"/>
      <c r="R5" s="61"/>
      <c r="S5" s="61"/>
      <c r="T5" s="61"/>
      <c r="U5" s="61"/>
      <c r="V5" s="61"/>
      <c r="W5" s="61"/>
      <c r="X5" s="61"/>
      <c r="Y5" s="61"/>
      <c r="Z5" s="61"/>
      <c r="AA5" s="61"/>
    </row>
    <row r="6" spans="1:27" ht="17.45" customHeight="1" x14ac:dyDescent="0.3">
      <c r="A6" s="43" t="s">
        <v>90</v>
      </c>
      <c r="B6" s="106"/>
      <c r="C6" s="106"/>
      <c r="D6" s="106"/>
      <c r="E6" s="106"/>
      <c r="F6" s="106"/>
      <c r="G6" s="107"/>
      <c r="H6" s="61"/>
      <c r="I6" s="61"/>
      <c r="J6" s="61"/>
      <c r="K6" s="61"/>
      <c r="L6" s="61"/>
      <c r="M6" s="61"/>
      <c r="N6" s="61"/>
      <c r="O6" s="61"/>
      <c r="P6" s="61"/>
      <c r="Q6" s="61"/>
      <c r="R6" s="61"/>
      <c r="S6" s="61"/>
      <c r="T6" s="61"/>
      <c r="U6" s="61"/>
      <c r="V6" s="61"/>
      <c r="W6" s="61"/>
      <c r="X6" s="61"/>
      <c r="Y6" s="61"/>
      <c r="Z6" s="61"/>
      <c r="AA6" s="61"/>
    </row>
    <row r="7" spans="1:27" ht="17.45" customHeight="1" x14ac:dyDescent="0.3">
      <c r="A7" s="44" t="s">
        <v>91</v>
      </c>
      <c r="B7" s="142"/>
      <c r="C7" s="143"/>
      <c r="D7" s="143"/>
      <c r="E7" s="143"/>
      <c r="F7" s="143"/>
      <c r="G7" s="144"/>
      <c r="H7" s="61"/>
      <c r="I7" s="61"/>
      <c r="J7" s="61"/>
      <c r="K7" s="61"/>
      <c r="L7" s="61"/>
      <c r="M7" s="61"/>
      <c r="N7" s="61"/>
      <c r="O7" s="61"/>
      <c r="P7" s="61"/>
      <c r="Q7" s="61"/>
      <c r="R7" s="61"/>
      <c r="S7" s="61"/>
      <c r="T7" s="61"/>
      <c r="U7" s="61"/>
      <c r="V7" s="61"/>
      <c r="W7" s="61"/>
      <c r="X7" s="61"/>
      <c r="Y7" s="61"/>
      <c r="Z7" s="61"/>
      <c r="AA7" s="61"/>
    </row>
    <row r="8" spans="1:27" ht="17.45" customHeight="1" x14ac:dyDescent="0.3">
      <c r="A8" s="45" t="s">
        <v>92</v>
      </c>
      <c r="B8" s="111"/>
      <c r="C8" s="111"/>
      <c r="D8" s="111"/>
      <c r="E8" s="111"/>
      <c r="F8" s="111"/>
      <c r="G8" s="112"/>
      <c r="H8" s="61"/>
      <c r="I8" s="61"/>
      <c r="J8" s="61"/>
      <c r="K8" s="61"/>
      <c r="L8" s="61"/>
      <c r="M8" s="61"/>
      <c r="N8" s="61"/>
      <c r="O8" s="61"/>
      <c r="P8" s="61"/>
      <c r="Q8" s="61"/>
      <c r="R8" s="61"/>
      <c r="S8" s="61"/>
      <c r="T8" s="61"/>
      <c r="U8" s="61"/>
      <c r="V8" s="61"/>
      <c r="W8" s="61"/>
      <c r="X8" s="61"/>
      <c r="Y8" s="61"/>
      <c r="Z8" s="61"/>
      <c r="AA8" s="61"/>
    </row>
    <row r="9" spans="1:27" ht="17.45" customHeight="1" x14ac:dyDescent="0.3">
      <c r="A9" s="45" t="s">
        <v>93</v>
      </c>
      <c r="B9" s="113"/>
      <c r="C9" s="111"/>
      <c r="D9" s="111"/>
      <c r="E9" s="111"/>
      <c r="F9" s="111"/>
      <c r="G9" s="112"/>
      <c r="H9" s="61"/>
      <c r="I9" s="61"/>
      <c r="J9" s="61"/>
      <c r="K9" s="61"/>
      <c r="L9" s="61"/>
      <c r="M9" s="61"/>
      <c r="N9" s="61"/>
      <c r="O9" s="61"/>
      <c r="P9" s="61"/>
      <c r="Q9" s="61"/>
      <c r="R9" s="61"/>
      <c r="S9" s="61"/>
      <c r="T9" s="61"/>
      <c r="U9" s="61"/>
      <c r="V9" s="61"/>
      <c r="W9" s="61"/>
      <c r="X9" s="61"/>
      <c r="Y9" s="61"/>
      <c r="Z9" s="61"/>
      <c r="AA9" s="61"/>
    </row>
    <row r="10" spans="1:27" ht="17.45" customHeight="1" thickBot="1" x14ac:dyDescent="0.35">
      <c r="A10" s="46" t="s">
        <v>94</v>
      </c>
      <c r="B10" s="101"/>
      <c r="C10" s="101"/>
      <c r="D10" s="101"/>
      <c r="E10" s="101"/>
      <c r="F10" s="101"/>
      <c r="G10" s="102"/>
      <c r="H10" s="61"/>
      <c r="I10" s="61"/>
      <c r="J10" s="61"/>
      <c r="K10" s="61"/>
      <c r="L10" s="61"/>
      <c r="M10" s="61"/>
      <c r="N10" s="61"/>
      <c r="O10" s="61"/>
      <c r="P10" s="61"/>
      <c r="Q10" s="61"/>
      <c r="R10" s="61"/>
      <c r="S10" s="61"/>
      <c r="T10" s="61"/>
      <c r="U10" s="61"/>
      <c r="V10" s="61"/>
      <c r="W10" s="61"/>
      <c r="X10" s="61"/>
      <c r="Y10" s="61"/>
      <c r="Z10" s="61"/>
      <c r="AA10" s="61"/>
    </row>
    <row r="11" spans="1:27" ht="17.45" customHeight="1" thickBot="1" x14ac:dyDescent="0.3">
      <c r="A11" s="61"/>
      <c r="B11" s="61"/>
      <c r="C11" s="61"/>
      <c r="D11" s="61"/>
      <c r="E11" s="61"/>
      <c r="F11" s="61"/>
      <c r="G11" s="61"/>
      <c r="H11" s="61"/>
      <c r="I11" s="61"/>
      <c r="J11" s="61"/>
      <c r="K11" s="61"/>
      <c r="L11" s="61"/>
      <c r="M11" s="61"/>
      <c r="N11" s="61"/>
      <c r="O11" s="61"/>
      <c r="P11" s="61"/>
      <c r="Q11" s="61"/>
      <c r="R11" s="61"/>
      <c r="S11" s="61"/>
      <c r="T11" s="61"/>
      <c r="U11" s="61"/>
      <c r="V11" s="61"/>
      <c r="W11" s="61"/>
      <c r="X11" s="61"/>
      <c r="Y11" s="61"/>
      <c r="Z11" s="61"/>
      <c r="AA11" s="61"/>
    </row>
    <row r="12" spans="1:27" ht="21.75" thickBot="1" x14ac:dyDescent="0.4">
      <c r="A12" s="5" t="s">
        <v>95</v>
      </c>
      <c r="B12" s="6" t="s">
        <v>67</v>
      </c>
      <c r="D12" s="91" t="s">
        <v>96</v>
      </c>
      <c r="E12" s="92"/>
      <c r="F12" s="133">
        <f ca="1">TODAY()</f>
        <v>45940</v>
      </c>
      <c r="G12" s="134"/>
      <c r="H12" s="61"/>
      <c r="I12" s="61"/>
      <c r="J12" s="61"/>
      <c r="K12" s="61"/>
      <c r="L12" s="61"/>
      <c r="M12" s="61"/>
      <c r="N12" s="61"/>
      <c r="O12" s="61"/>
      <c r="P12" s="61"/>
      <c r="Q12" s="61"/>
      <c r="R12" s="61"/>
      <c r="S12" s="61"/>
      <c r="T12" s="61"/>
      <c r="U12" s="61"/>
      <c r="V12" s="61"/>
      <c r="W12" s="61"/>
      <c r="X12" s="61"/>
      <c r="Y12" s="61"/>
      <c r="Z12" s="61"/>
      <c r="AA12" s="61"/>
    </row>
    <row r="13" spans="1:27" x14ac:dyDescent="0.25">
      <c r="A13" s="7">
        <v>7.4999999999999997E-2</v>
      </c>
      <c r="B13" s="39"/>
      <c r="C13" s="61"/>
      <c r="D13" s="61"/>
      <c r="E13" s="61"/>
      <c r="F13" s="61"/>
      <c r="G13" s="61"/>
      <c r="H13" s="61"/>
      <c r="I13" s="61"/>
      <c r="J13" s="61"/>
      <c r="K13" s="61"/>
      <c r="L13" s="61"/>
      <c r="M13" s="61"/>
      <c r="N13" s="61"/>
      <c r="O13" s="61"/>
      <c r="P13" s="61"/>
      <c r="Q13" s="61"/>
      <c r="R13" s="61"/>
      <c r="S13" s="61"/>
      <c r="T13" s="61"/>
      <c r="U13" s="61"/>
      <c r="V13" s="61"/>
      <c r="W13" s="61"/>
      <c r="X13" s="61"/>
      <c r="Y13" s="61"/>
      <c r="Z13" s="61"/>
      <c r="AA13" s="61"/>
    </row>
    <row r="14" spans="1:27" x14ac:dyDescent="0.25">
      <c r="A14" s="8">
        <v>0.15</v>
      </c>
      <c r="B14" s="2"/>
      <c r="C14" s="61"/>
      <c r="D14" s="61"/>
      <c r="E14" s="61"/>
      <c r="F14" s="61"/>
      <c r="G14" s="61"/>
      <c r="H14" s="61"/>
      <c r="I14" s="61"/>
      <c r="J14" s="61"/>
      <c r="K14" s="61"/>
      <c r="L14" s="61"/>
      <c r="M14" s="61"/>
      <c r="N14" s="61"/>
      <c r="O14" s="61"/>
      <c r="P14" s="61"/>
      <c r="Q14" s="61"/>
      <c r="R14" s="61"/>
      <c r="S14" s="61"/>
      <c r="T14" s="61"/>
      <c r="U14" s="61"/>
      <c r="V14" s="61"/>
      <c r="W14" s="61"/>
      <c r="X14" s="61"/>
      <c r="Y14" s="61"/>
      <c r="Z14" s="61"/>
      <c r="AA14" s="61"/>
    </row>
    <row r="15" spans="1:27" x14ac:dyDescent="0.25">
      <c r="A15" s="8">
        <v>0.2</v>
      </c>
      <c r="B15" s="2"/>
      <c r="C15" s="61"/>
      <c r="D15" s="61"/>
      <c r="E15" s="61"/>
      <c r="F15" s="61"/>
      <c r="G15" s="61"/>
      <c r="H15" s="61"/>
      <c r="I15" s="61"/>
      <c r="J15" s="61"/>
      <c r="K15" s="61"/>
      <c r="L15" s="61"/>
      <c r="M15" s="61"/>
      <c r="N15" s="61"/>
      <c r="O15" s="61"/>
      <c r="P15" s="61"/>
      <c r="Q15" s="61"/>
      <c r="R15" s="61"/>
      <c r="S15" s="61"/>
      <c r="T15" s="61"/>
      <c r="U15" s="61"/>
      <c r="V15" s="61"/>
      <c r="W15" s="61"/>
      <c r="X15" s="61"/>
      <c r="Y15" s="61"/>
      <c r="Z15" s="61"/>
      <c r="AA15" s="61"/>
    </row>
    <row r="16" spans="1:27" x14ac:dyDescent="0.25">
      <c r="A16" s="8">
        <v>0.3</v>
      </c>
      <c r="B16" s="2"/>
      <c r="C16" s="61"/>
      <c r="D16" s="61"/>
      <c r="E16" s="61"/>
      <c r="F16" s="61"/>
      <c r="G16" s="61"/>
      <c r="H16" s="61"/>
      <c r="I16" s="61"/>
      <c r="J16" s="61"/>
      <c r="K16" s="61"/>
      <c r="L16" s="61"/>
      <c r="M16" s="61"/>
      <c r="N16" s="61"/>
      <c r="O16" s="61"/>
      <c r="P16" s="61"/>
      <c r="Q16" s="61"/>
      <c r="R16" s="61"/>
      <c r="S16" s="61"/>
      <c r="T16" s="61"/>
      <c r="U16" s="61"/>
      <c r="V16" s="61"/>
      <c r="W16" s="61"/>
      <c r="X16" s="61"/>
      <c r="Y16" s="61"/>
      <c r="Z16" s="61"/>
      <c r="AA16" s="61"/>
    </row>
    <row r="17" spans="1:27" x14ac:dyDescent="0.25">
      <c r="A17" s="8">
        <v>0.6</v>
      </c>
      <c r="B17" s="2"/>
      <c r="C17" s="61"/>
      <c r="D17" s="61"/>
      <c r="E17" s="61"/>
      <c r="F17" s="61"/>
      <c r="G17" s="61"/>
      <c r="H17" s="61"/>
      <c r="I17" s="61"/>
      <c r="J17" s="61"/>
      <c r="K17" s="61"/>
      <c r="L17" s="61"/>
      <c r="M17" s="61"/>
      <c r="N17" s="61"/>
      <c r="O17" s="61"/>
      <c r="P17" s="61"/>
      <c r="Q17" s="61"/>
      <c r="R17" s="61"/>
      <c r="S17" s="61"/>
      <c r="T17" s="61"/>
      <c r="U17" s="61"/>
      <c r="V17" s="61"/>
      <c r="W17" s="61"/>
      <c r="X17" s="61"/>
      <c r="Y17" s="61"/>
      <c r="Z17" s="61"/>
      <c r="AA17" s="61"/>
    </row>
    <row r="18" spans="1:27" x14ac:dyDescent="0.25">
      <c r="A18" s="8">
        <v>1.18</v>
      </c>
      <c r="B18" s="2"/>
      <c r="C18" s="61"/>
      <c r="D18" s="61"/>
      <c r="E18" s="61"/>
      <c r="F18" s="61"/>
      <c r="G18" s="61"/>
      <c r="H18" s="61"/>
      <c r="I18" s="61"/>
      <c r="J18" s="61"/>
      <c r="K18" s="61"/>
      <c r="L18" s="61"/>
      <c r="M18" s="61"/>
      <c r="N18" s="61"/>
      <c r="O18" s="61"/>
      <c r="P18" s="61"/>
      <c r="Q18" s="61"/>
      <c r="R18" s="61"/>
      <c r="S18" s="61"/>
      <c r="T18" s="61"/>
      <c r="U18" s="61"/>
      <c r="V18" s="61"/>
      <c r="W18" s="61"/>
      <c r="X18" s="61"/>
      <c r="Y18" s="61"/>
      <c r="Z18" s="61"/>
      <c r="AA18" s="61"/>
    </row>
    <row r="19" spans="1:27" x14ac:dyDescent="0.25">
      <c r="A19" s="8">
        <v>2.36</v>
      </c>
      <c r="B19" s="2"/>
      <c r="C19" s="61"/>
      <c r="D19" s="61"/>
      <c r="E19" s="61"/>
      <c r="F19" s="61"/>
      <c r="G19" s="61"/>
      <c r="H19" s="61"/>
      <c r="I19" s="61"/>
      <c r="J19" s="61"/>
      <c r="K19" s="61"/>
      <c r="L19" s="61"/>
      <c r="M19" s="61"/>
      <c r="N19" s="61"/>
      <c r="O19" s="61"/>
      <c r="P19" s="61"/>
      <c r="Q19" s="61"/>
      <c r="R19" s="61"/>
      <c r="S19" s="61"/>
      <c r="T19" s="61"/>
      <c r="U19" s="61"/>
      <c r="V19" s="61"/>
      <c r="W19" s="61"/>
      <c r="X19" s="61"/>
      <c r="Y19" s="61"/>
      <c r="Z19" s="61"/>
      <c r="AA19" s="61"/>
    </row>
    <row r="20" spans="1:27" x14ac:dyDescent="0.25">
      <c r="A20" s="8">
        <v>4.75</v>
      </c>
      <c r="B20" s="2"/>
      <c r="C20" s="61"/>
      <c r="D20" s="61"/>
      <c r="E20" s="61"/>
      <c r="F20" s="61"/>
      <c r="G20" s="61"/>
      <c r="H20" s="61"/>
      <c r="I20" s="61"/>
      <c r="J20" s="61"/>
      <c r="K20" s="61"/>
      <c r="L20" s="61"/>
      <c r="M20" s="61"/>
      <c r="N20" s="61"/>
      <c r="O20" s="61"/>
      <c r="P20" s="61"/>
      <c r="Q20" s="61"/>
      <c r="R20" s="61"/>
      <c r="S20" s="61"/>
      <c r="T20" s="61"/>
      <c r="U20" s="61"/>
      <c r="V20" s="61"/>
      <c r="W20" s="61"/>
      <c r="X20" s="61"/>
      <c r="Y20" s="61"/>
      <c r="Z20" s="61"/>
      <c r="AA20" s="61"/>
    </row>
    <row r="21" spans="1:27" ht="15.75" thickBot="1" x14ac:dyDescent="0.3">
      <c r="A21" s="9">
        <v>9.5</v>
      </c>
      <c r="B21" s="3"/>
      <c r="C21" s="61"/>
      <c r="D21" s="61"/>
      <c r="E21" s="61"/>
      <c r="F21" s="61"/>
      <c r="G21" s="61"/>
      <c r="H21" s="61"/>
      <c r="I21" s="61"/>
      <c r="J21" s="61"/>
      <c r="K21" s="61"/>
      <c r="L21" s="61"/>
      <c r="M21" s="61"/>
      <c r="N21" s="61"/>
      <c r="O21" s="61"/>
      <c r="P21" s="61"/>
      <c r="Q21" s="61"/>
      <c r="R21" s="61"/>
      <c r="S21" s="61"/>
      <c r="T21" s="61"/>
      <c r="U21" s="61"/>
      <c r="V21" s="61"/>
      <c r="W21" s="61"/>
      <c r="X21" s="61"/>
      <c r="Y21" s="61"/>
      <c r="Z21" s="61"/>
      <c r="AA21" s="61"/>
    </row>
    <row r="22" spans="1:27" ht="15.75" thickBot="1" x14ac:dyDescent="0.3">
      <c r="A22" s="61"/>
      <c r="B22" s="61"/>
      <c r="C22" s="61"/>
      <c r="D22" s="61"/>
      <c r="E22" s="61"/>
      <c r="F22" s="61"/>
      <c r="G22" s="61"/>
      <c r="H22" s="61"/>
      <c r="I22" s="61"/>
      <c r="J22" s="61"/>
      <c r="K22" s="61"/>
      <c r="L22" s="61"/>
      <c r="M22" s="61"/>
      <c r="N22" s="61"/>
      <c r="O22" s="61"/>
      <c r="P22" s="61"/>
      <c r="Q22" s="61"/>
      <c r="R22" s="61"/>
      <c r="S22" s="61"/>
      <c r="T22" s="61"/>
      <c r="U22" s="61"/>
      <c r="V22" s="61"/>
      <c r="W22" s="61"/>
      <c r="X22" s="61"/>
      <c r="Y22" s="61"/>
      <c r="Z22" s="61"/>
      <c r="AA22" s="61"/>
    </row>
    <row r="23" spans="1:27" ht="21.75" thickBot="1" x14ac:dyDescent="0.4">
      <c r="A23" s="26" t="s">
        <v>97</v>
      </c>
      <c r="B23" s="24"/>
      <c r="C23" s="24" t="s">
        <v>60</v>
      </c>
      <c r="D23" s="24" t="s">
        <v>61</v>
      </c>
      <c r="E23" s="27" t="s">
        <v>98</v>
      </c>
      <c r="F23" s="61"/>
      <c r="G23" s="61"/>
      <c r="H23" s="61"/>
      <c r="I23" s="61"/>
      <c r="J23" s="61"/>
      <c r="K23" s="61"/>
      <c r="L23" s="61"/>
      <c r="M23" s="61"/>
      <c r="N23" s="61"/>
      <c r="O23" s="61"/>
      <c r="P23" s="61"/>
      <c r="Q23" s="61"/>
      <c r="R23" s="61"/>
      <c r="S23" s="61"/>
      <c r="T23" s="61"/>
      <c r="U23" s="61"/>
      <c r="V23" s="61"/>
      <c r="W23" s="61"/>
      <c r="X23" s="61"/>
      <c r="Y23" s="61"/>
      <c r="Z23" s="61"/>
      <c r="AA23" s="61"/>
    </row>
    <row r="24" spans="1:27" ht="15.75" x14ac:dyDescent="0.25">
      <c r="A24" s="43" t="s">
        <v>99</v>
      </c>
      <c r="B24" s="28"/>
      <c r="C24" s="47" t="s">
        <v>18</v>
      </c>
      <c r="D24" s="42" t="s">
        <v>118</v>
      </c>
      <c r="E24" s="48" t="str">
        <f>IF(B24="","Enter data",IF(OR(B24=0.2,AND(B24&gt;0.2,B24&lt;0.5),B24=0.5),"OK","Non compliant"))</f>
        <v>Enter data</v>
      </c>
      <c r="F24" s="61"/>
      <c r="G24" s="61"/>
      <c r="H24" s="61"/>
      <c r="I24" s="61"/>
      <c r="J24" s="61"/>
      <c r="K24" s="61"/>
      <c r="L24" s="61"/>
      <c r="M24" s="61"/>
      <c r="N24" s="61"/>
      <c r="O24" s="61"/>
      <c r="P24" s="61"/>
      <c r="Q24" s="61"/>
      <c r="R24" s="61"/>
      <c r="S24" s="61"/>
      <c r="T24" s="61"/>
      <c r="U24" s="61"/>
      <c r="V24" s="61"/>
      <c r="W24" s="61"/>
      <c r="X24" s="61"/>
      <c r="Y24" s="61"/>
      <c r="Z24" s="61"/>
      <c r="AA24" s="61"/>
    </row>
    <row r="25" spans="1:27" ht="15.75" x14ac:dyDescent="0.25">
      <c r="A25" s="45" t="s">
        <v>100</v>
      </c>
      <c r="B25" s="25"/>
      <c r="C25" s="49" t="s">
        <v>18</v>
      </c>
      <c r="D25" s="40"/>
      <c r="E25" s="50" t="str">
        <f>IF(B25="","Enter data","")</f>
        <v>Enter data</v>
      </c>
      <c r="F25" s="61"/>
      <c r="G25" s="61"/>
      <c r="H25" s="61"/>
      <c r="I25" s="61"/>
      <c r="J25" s="61"/>
      <c r="K25" s="61"/>
      <c r="L25" s="61"/>
      <c r="M25" s="61"/>
      <c r="N25" s="61"/>
      <c r="O25" s="61"/>
      <c r="P25" s="61"/>
      <c r="Q25" s="61"/>
      <c r="R25" s="61"/>
      <c r="S25" s="61"/>
      <c r="T25" s="61"/>
      <c r="U25" s="61"/>
      <c r="V25" s="61"/>
      <c r="W25" s="61"/>
      <c r="X25" s="61"/>
      <c r="Y25" s="61"/>
      <c r="Z25" s="61"/>
      <c r="AA25" s="61"/>
    </row>
    <row r="26" spans="1:27" ht="15.75" customHeight="1" thickBot="1" x14ac:dyDescent="0.3">
      <c r="A26" s="45" t="s">
        <v>101</v>
      </c>
      <c r="B26" s="32" t="str">
        <f>IF(OR(B24="",B25=""),"",B25/B24)</f>
        <v/>
      </c>
      <c r="C26" s="49"/>
      <c r="D26" s="51" t="s">
        <v>102</v>
      </c>
      <c r="E26" s="52" t="str">
        <f>IF(B26="","",IF(OR(B26=4.5,B26&lt;4.5),"OK","Non compliant"))</f>
        <v/>
      </c>
      <c r="F26" s="61"/>
      <c r="G26" s="61"/>
      <c r="H26" s="61"/>
      <c r="I26" s="61"/>
      <c r="J26" s="61"/>
      <c r="K26" s="61"/>
      <c r="L26" s="61"/>
      <c r="M26" s="61"/>
      <c r="N26" s="61"/>
      <c r="O26" s="61"/>
      <c r="P26" s="61"/>
      <c r="Q26" s="61"/>
      <c r="R26" s="61"/>
      <c r="S26" s="61"/>
      <c r="T26" s="61"/>
      <c r="U26" s="61"/>
      <c r="V26" s="61"/>
      <c r="W26" s="61"/>
      <c r="X26" s="61"/>
      <c r="Y26" s="61"/>
      <c r="Z26" s="61"/>
      <c r="AA26" s="61"/>
    </row>
    <row r="27" spans="1:27" ht="30.75" customHeight="1" x14ac:dyDescent="0.25">
      <c r="A27" s="30" t="s">
        <v>103</v>
      </c>
      <c r="B27" s="32" t="str">
        <f>IF(B13="","",B13)</f>
        <v/>
      </c>
      <c r="C27" s="49" t="s">
        <v>24</v>
      </c>
      <c r="D27" s="40" t="s">
        <v>48</v>
      </c>
      <c r="E27" s="52" t="str">
        <f>IF(B27="","",IF(OR(B27=3,B27&lt;3),"OK","Non compliant"))</f>
        <v/>
      </c>
      <c r="F27" s="135" t="s">
        <v>104</v>
      </c>
      <c r="G27" s="136"/>
      <c r="H27" s="61"/>
      <c r="I27" s="61"/>
      <c r="J27" s="61"/>
      <c r="K27" s="61"/>
      <c r="L27" s="61"/>
      <c r="M27" s="61"/>
      <c r="N27" s="61"/>
      <c r="O27" s="61"/>
      <c r="P27" s="61"/>
      <c r="Q27" s="61"/>
      <c r="R27" s="61"/>
      <c r="S27" s="61"/>
      <c r="T27" s="61"/>
      <c r="U27" s="61"/>
      <c r="V27" s="61"/>
      <c r="W27" s="61"/>
      <c r="X27" s="61"/>
      <c r="Y27" s="61"/>
      <c r="Z27" s="61"/>
      <c r="AA27" s="61"/>
    </row>
    <row r="28" spans="1:27" ht="30.75" customHeight="1" thickBot="1" x14ac:dyDescent="0.3">
      <c r="A28" s="31" t="s">
        <v>105</v>
      </c>
      <c r="B28" s="29"/>
      <c r="C28" s="53" t="s">
        <v>24</v>
      </c>
      <c r="D28" s="41" t="s">
        <v>49</v>
      </c>
      <c r="E28" s="54" t="str">
        <f>IF(B28="","Enter data",IF(OR(B28=20,B28&lt;20),"OK","Non compliant"))</f>
        <v>Enter data</v>
      </c>
      <c r="F28" s="137"/>
      <c r="G28" s="138"/>
      <c r="H28" s="61"/>
      <c r="I28" s="61"/>
      <c r="J28" s="61"/>
      <c r="K28" s="61"/>
      <c r="L28" s="61"/>
      <c r="M28" s="61"/>
      <c r="N28" s="61"/>
      <c r="O28" s="61"/>
      <c r="P28" s="61"/>
      <c r="Q28" s="61"/>
      <c r="R28" s="61"/>
      <c r="S28" s="61"/>
      <c r="T28" s="61"/>
      <c r="U28" s="61"/>
      <c r="V28" s="61"/>
      <c r="W28" s="61"/>
      <c r="X28" s="61"/>
      <c r="Y28" s="61"/>
      <c r="Z28" s="61"/>
      <c r="AA28" s="61"/>
    </row>
    <row r="29" spans="1:27" ht="30.75" customHeight="1" thickBot="1" x14ac:dyDescent="0.3">
      <c r="A29" s="139" t="s">
        <v>106</v>
      </c>
      <c r="B29" s="140"/>
      <c r="C29" s="140"/>
      <c r="D29" s="140"/>
      <c r="E29" s="141"/>
      <c r="F29" s="89" t="str">
        <f>IF(OR(E24="",E26="",E27="",E28=""),"",IF(AND(E24="OK",E26="OK",E27="OK",E28="OK"),"OK","NO"))</f>
        <v/>
      </c>
      <c r="G29" s="90"/>
      <c r="H29" s="61"/>
      <c r="I29" s="61"/>
      <c r="J29" s="61"/>
      <c r="K29" s="61"/>
      <c r="L29" s="61"/>
      <c r="M29" s="61"/>
      <c r="N29" s="61"/>
      <c r="O29" s="61"/>
      <c r="P29" s="61"/>
      <c r="Q29" s="61"/>
      <c r="R29" s="61"/>
      <c r="S29" s="61"/>
      <c r="T29" s="61"/>
      <c r="U29" s="61"/>
      <c r="V29" s="61"/>
      <c r="W29" s="61"/>
      <c r="X29" s="61"/>
      <c r="Y29" s="61"/>
      <c r="Z29" s="61"/>
      <c r="AA29" s="61"/>
    </row>
    <row r="30" spans="1:27" ht="15.6" customHeight="1" x14ac:dyDescent="0.25">
      <c r="A30" s="69"/>
      <c r="B30" s="69"/>
      <c r="C30" s="69"/>
      <c r="D30" s="69"/>
      <c r="E30" s="69"/>
      <c r="F30" s="70"/>
      <c r="G30" s="70"/>
      <c r="H30" s="61"/>
      <c r="I30" s="61"/>
      <c r="J30" s="61"/>
      <c r="K30" s="61"/>
      <c r="L30" s="61"/>
      <c r="M30" s="61"/>
      <c r="N30" s="61"/>
      <c r="O30" s="61"/>
      <c r="P30" s="61"/>
      <c r="Q30" s="61"/>
      <c r="R30" s="61"/>
      <c r="S30" s="61"/>
      <c r="T30" s="61"/>
      <c r="U30" s="61"/>
      <c r="V30" s="61"/>
      <c r="W30" s="61"/>
      <c r="X30" s="61"/>
      <c r="Y30" s="61"/>
      <c r="Z30" s="61"/>
      <c r="AA30" s="61"/>
    </row>
    <row r="31" spans="1:27" x14ac:dyDescent="0.25">
      <c r="A31" s="61"/>
      <c r="B31" s="61"/>
      <c r="C31" s="61"/>
      <c r="D31" s="61"/>
      <c r="E31" s="61"/>
      <c r="F31" s="61"/>
      <c r="G31" s="61"/>
      <c r="H31" s="61"/>
      <c r="I31" s="61"/>
      <c r="J31" s="61"/>
      <c r="K31" s="61"/>
      <c r="L31" s="61"/>
      <c r="M31" s="61"/>
      <c r="N31" s="61"/>
      <c r="O31" s="61"/>
      <c r="P31" s="61"/>
      <c r="Q31" s="61"/>
      <c r="R31" s="61"/>
      <c r="S31" s="61"/>
      <c r="T31" s="61"/>
      <c r="U31" s="61"/>
      <c r="V31" s="61"/>
      <c r="W31" s="61"/>
      <c r="X31" s="61"/>
      <c r="Y31" s="61"/>
      <c r="Z31" s="61"/>
      <c r="AA31" s="61"/>
    </row>
    <row r="32" spans="1:27" x14ac:dyDescent="0.25">
      <c r="A32" s="61"/>
      <c r="B32" s="61"/>
      <c r="C32" s="61"/>
      <c r="D32" s="61"/>
      <c r="E32" s="61"/>
      <c r="F32" s="61"/>
      <c r="G32" s="61"/>
      <c r="H32" s="61"/>
      <c r="I32" s="61"/>
      <c r="J32" s="61"/>
      <c r="K32" s="61"/>
      <c r="L32" s="61"/>
      <c r="M32" s="61"/>
      <c r="N32" s="61"/>
      <c r="O32" s="61"/>
      <c r="P32" s="61"/>
      <c r="Q32" s="61"/>
      <c r="R32" s="61"/>
      <c r="S32" s="61"/>
      <c r="T32" s="61"/>
      <c r="U32" s="61"/>
      <c r="V32" s="61"/>
      <c r="W32" s="61"/>
      <c r="X32" s="61"/>
      <c r="Y32" s="61"/>
      <c r="Z32" s="61"/>
      <c r="AA32" s="61"/>
    </row>
    <row r="33" spans="1:27" x14ac:dyDescent="0.25">
      <c r="A33" s="61"/>
      <c r="B33" s="61"/>
      <c r="C33" s="61"/>
      <c r="D33" s="61"/>
      <c r="E33" s="61"/>
      <c r="F33" s="61"/>
      <c r="G33" s="61"/>
      <c r="H33" s="61"/>
      <c r="I33" s="61"/>
      <c r="J33" s="61"/>
      <c r="K33" s="61"/>
      <c r="L33" s="61"/>
      <c r="M33" s="61"/>
      <c r="N33" s="61"/>
      <c r="O33" s="61"/>
      <c r="P33" s="61"/>
      <c r="Q33" s="61"/>
      <c r="R33" s="61"/>
      <c r="S33" s="61"/>
      <c r="T33" s="61"/>
      <c r="U33" s="61"/>
      <c r="V33" s="61"/>
      <c r="W33" s="61"/>
      <c r="X33" s="61"/>
      <c r="Y33" s="61"/>
      <c r="Z33" s="61"/>
      <c r="AA33" s="61"/>
    </row>
    <row r="34" spans="1:27" x14ac:dyDescent="0.25">
      <c r="A34" s="61"/>
      <c r="B34" s="61"/>
      <c r="C34" s="61"/>
      <c r="D34" s="61"/>
      <c r="E34" s="61"/>
      <c r="F34" s="61"/>
      <c r="G34" s="61"/>
      <c r="H34" s="61"/>
      <c r="I34" s="61"/>
      <c r="J34" s="61"/>
      <c r="K34" s="61"/>
      <c r="L34" s="61"/>
      <c r="M34" s="61"/>
      <c r="N34" s="61"/>
      <c r="O34" s="61"/>
      <c r="P34" s="61"/>
      <c r="Q34" s="61"/>
      <c r="R34" s="61"/>
      <c r="S34" s="61"/>
      <c r="T34" s="61"/>
      <c r="U34" s="61"/>
      <c r="V34" s="61"/>
      <c r="W34" s="61"/>
      <c r="X34" s="61"/>
      <c r="Y34" s="61"/>
      <c r="Z34" s="61"/>
      <c r="AA34" s="61"/>
    </row>
    <row r="35" spans="1:27" x14ac:dyDescent="0.25">
      <c r="A35" s="61"/>
      <c r="B35" s="61"/>
      <c r="C35" s="61"/>
      <c r="D35" s="61"/>
      <c r="E35" s="61"/>
      <c r="F35" s="61"/>
      <c r="G35" s="61"/>
      <c r="H35" s="61"/>
      <c r="I35" s="61"/>
      <c r="J35" s="61"/>
      <c r="K35" s="61"/>
      <c r="L35" s="61"/>
      <c r="M35" s="61"/>
      <c r="N35" s="61"/>
      <c r="O35" s="61"/>
      <c r="P35" s="61"/>
      <c r="Q35" s="61"/>
      <c r="R35" s="61"/>
      <c r="S35" s="61"/>
      <c r="T35" s="61"/>
      <c r="U35" s="61"/>
      <c r="V35" s="61"/>
      <c r="W35" s="61"/>
      <c r="X35" s="61"/>
      <c r="Y35" s="61"/>
      <c r="Z35" s="61"/>
      <c r="AA35" s="61"/>
    </row>
    <row r="36" spans="1:27" x14ac:dyDescent="0.25">
      <c r="A36" s="61"/>
      <c r="B36" s="61"/>
      <c r="C36" s="61"/>
      <c r="D36" s="61"/>
      <c r="E36" s="61"/>
      <c r="F36" s="61"/>
      <c r="G36" s="61"/>
      <c r="H36" s="61"/>
      <c r="I36" s="61"/>
      <c r="J36" s="61"/>
      <c r="K36" s="61"/>
      <c r="L36" s="61"/>
      <c r="M36" s="61"/>
      <c r="N36" s="61"/>
      <c r="O36" s="61"/>
      <c r="P36" s="61"/>
      <c r="Q36" s="61"/>
      <c r="R36" s="61"/>
      <c r="S36" s="61"/>
      <c r="T36" s="61"/>
      <c r="U36" s="61"/>
      <c r="V36" s="61"/>
      <c r="W36" s="61"/>
      <c r="X36" s="61"/>
      <c r="Y36" s="61"/>
      <c r="Z36" s="61"/>
      <c r="AA36" s="61"/>
    </row>
    <row r="37" spans="1:27" x14ac:dyDescent="0.25">
      <c r="A37" s="61"/>
      <c r="B37" s="61"/>
      <c r="C37" s="61"/>
      <c r="D37" s="61"/>
      <c r="E37" s="61"/>
      <c r="F37" s="61"/>
      <c r="G37" s="61"/>
      <c r="H37" s="61"/>
      <c r="I37" s="61"/>
      <c r="J37" s="61"/>
      <c r="K37" s="61"/>
      <c r="L37" s="61"/>
      <c r="M37" s="61"/>
      <c r="N37" s="61"/>
      <c r="O37" s="61"/>
      <c r="P37" s="61"/>
      <c r="Q37" s="61"/>
      <c r="R37" s="61"/>
      <c r="S37" s="61"/>
      <c r="T37" s="61"/>
      <c r="U37" s="61"/>
      <c r="V37" s="61"/>
      <c r="W37" s="61"/>
      <c r="X37" s="61"/>
      <c r="Y37" s="61"/>
      <c r="Z37" s="61"/>
      <c r="AA37" s="61"/>
    </row>
    <row r="38" spans="1:27" x14ac:dyDescent="0.25">
      <c r="A38" s="61"/>
      <c r="B38" s="61"/>
      <c r="C38" s="61"/>
      <c r="D38" s="61"/>
      <c r="E38" s="61"/>
      <c r="F38" s="61"/>
      <c r="G38" s="61"/>
      <c r="H38" s="61"/>
      <c r="I38" s="61"/>
      <c r="J38" s="61"/>
      <c r="K38" s="61"/>
      <c r="L38" s="61"/>
      <c r="M38" s="61"/>
      <c r="N38" s="61"/>
      <c r="O38" s="61"/>
      <c r="P38" s="61"/>
      <c r="Q38" s="61"/>
      <c r="R38" s="61"/>
      <c r="S38" s="61"/>
      <c r="T38" s="61"/>
      <c r="U38" s="61"/>
      <c r="V38" s="61"/>
      <c r="W38" s="61"/>
      <c r="X38" s="61"/>
      <c r="Y38" s="61"/>
      <c r="Z38" s="61"/>
      <c r="AA38" s="61"/>
    </row>
    <row r="39" spans="1:27" x14ac:dyDescent="0.25">
      <c r="A39" s="61"/>
      <c r="B39" s="61"/>
      <c r="C39" s="61"/>
      <c r="D39" s="61"/>
      <c r="E39" s="61"/>
      <c r="F39" s="61"/>
      <c r="G39" s="61"/>
      <c r="H39" s="61"/>
      <c r="I39" s="61"/>
      <c r="J39" s="61"/>
      <c r="K39" s="61"/>
      <c r="L39" s="61"/>
      <c r="M39" s="61"/>
      <c r="N39" s="61"/>
      <c r="O39" s="61"/>
      <c r="P39" s="61"/>
      <c r="Q39" s="61"/>
      <c r="R39" s="61"/>
      <c r="S39" s="61"/>
      <c r="T39" s="61"/>
      <c r="U39" s="61"/>
      <c r="V39" s="61"/>
      <c r="W39" s="61"/>
      <c r="X39" s="61"/>
      <c r="Y39" s="61"/>
      <c r="Z39" s="61"/>
      <c r="AA39" s="61"/>
    </row>
    <row r="40" spans="1:27" x14ac:dyDescent="0.25">
      <c r="A40" s="61"/>
      <c r="B40" s="61"/>
      <c r="C40" s="61"/>
      <c r="D40" s="61"/>
      <c r="E40" s="61"/>
      <c r="F40" s="61"/>
      <c r="G40" s="61"/>
      <c r="H40" s="61"/>
      <c r="I40" s="61"/>
      <c r="J40" s="61"/>
      <c r="K40" s="61"/>
      <c r="L40" s="61"/>
      <c r="M40" s="61"/>
      <c r="N40" s="61"/>
      <c r="O40" s="61"/>
      <c r="P40" s="61"/>
      <c r="Q40" s="61"/>
      <c r="R40" s="61"/>
      <c r="S40" s="61"/>
      <c r="T40" s="61"/>
      <c r="U40" s="61"/>
      <c r="V40" s="61"/>
      <c r="W40" s="61"/>
      <c r="X40" s="61"/>
      <c r="Y40" s="61"/>
      <c r="Z40" s="61"/>
      <c r="AA40" s="61"/>
    </row>
    <row r="41" spans="1:27" x14ac:dyDescent="0.25">
      <c r="A41" s="61"/>
      <c r="B41" s="61"/>
      <c r="C41" s="61"/>
      <c r="D41" s="61"/>
      <c r="E41" s="61"/>
      <c r="F41" s="61"/>
      <c r="G41" s="61"/>
      <c r="H41" s="61"/>
      <c r="I41" s="61"/>
      <c r="J41" s="61"/>
      <c r="K41" s="61"/>
      <c r="L41" s="61"/>
      <c r="M41" s="61"/>
      <c r="N41" s="61"/>
      <c r="O41" s="61"/>
      <c r="P41" s="61"/>
      <c r="Q41" s="61"/>
      <c r="R41" s="61"/>
      <c r="S41" s="61"/>
      <c r="T41" s="61"/>
      <c r="U41" s="61"/>
      <c r="V41" s="61"/>
      <c r="W41" s="61"/>
      <c r="X41" s="61"/>
      <c r="Y41" s="61"/>
      <c r="Z41" s="61"/>
      <c r="AA41" s="61"/>
    </row>
    <row r="42" spans="1:27" x14ac:dyDescent="0.25">
      <c r="A42" s="61"/>
      <c r="B42" s="61"/>
      <c r="C42" s="61"/>
      <c r="D42" s="61"/>
      <c r="E42" s="61"/>
      <c r="F42" s="61"/>
      <c r="G42" s="61"/>
      <c r="H42" s="61"/>
      <c r="I42" s="61"/>
      <c r="J42" s="61"/>
      <c r="K42" s="61"/>
      <c r="L42" s="61"/>
      <c r="M42" s="61"/>
      <c r="N42" s="61"/>
      <c r="O42" s="61"/>
      <c r="P42" s="61"/>
      <c r="Q42" s="61"/>
      <c r="R42" s="61"/>
      <c r="S42" s="61"/>
      <c r="T42" s="61"/>
      <c r="U42" s="61"/>
      <c r="V42" s="61"/>
      <c r="W42" s="61"/>
      <c r="X42" s="61"/>
      <c r="Y42" s="61"/>
      <c r="Z42" s="61"/>
      <c r="AA42" s="61"/>
    </row>
    <row r="43" spans="1:27" x14ac:dyDescent="0.25">
      <c r="A43" s="61"/>
      <c r="B43" s="61"/>
      <c r="C43" s="61"/>
      <c r="D43" s="61"/>
      <c r="E43" s="61"/>
      <c r="F43" s="61"/>
      <c r="G43" s="61"/>
      <c r="H43" s="61"/>
      <c r="I43" s="61"/>
      <c r="J43" s="61"/>
      <c r="K43" s="61"/>
      <c r="L43" s="61"/>
      <c r="M43" s="61"/>
      <c r="N43" s="61"/>
      <c r="O43" s="61"/>
      <c r="P43" s="61"/>
      <c r="Q43" s="61"/>
      <c r="R43" s="61"/>
      <c r="S43" s="61"/>
      <c r="T43" s="61"/>
      <c r="U43" s="61"/>
      <c r="V43" s="61"/>
      <c r="W43" s="61"/>
      <c r="X43" s="61"/>
      <c r="Y43" s="61"/>
      <c r="Z43" s="61"/>
      <c r="AA43" s="61"/>
    </row>
    <row r="44" spans="1:27" x14ac:dyDescent="0.25">
      <c r="A44" s="61"/>
      <c r="B44" s="61"/>
      <c r="C44" s="61"/>
      <c r="D44" s="61"/>
      <c r="E44" s="61"/>
      <c r="F44" s="61"/>
      <c r="G44" s="61"/>
      <c r="H44" s="61"/>
      <c r="I44" s="61"/>
      <c r="J44" s="61"/>
      <c r="K44" s="61"/>
      <c r="L44" s="61"/>
      <c r="M44" s="61"/>
      <c r="N44" s="61"/>
      <c r="O44" s="61"/>
      <c r="P44" s="61"/>
      <c r="Q44" s="61"/>
      <c r="R44" s="61"/>
      <c r="S44" s="61"/>
      <c r="T44" s="61"/>
      <c r="U44" s="61"/>
      <c r="V44" s="61"/>
      <c r="W44" s="61"/>
      <c r="X44" s="61"/>
      <c r="Y44" s="61"/>
      <c r="Z44" s="61"/>
      <c r="AA44" s="61"/>
    </row>
    <row r="45" spans="1:27" x14ac:dyDescent="0.25">
      <c r="A45" s="61"/>
      <c r="B45" s="61"/>
      <c r="C45" s="61"/>
      <c r="D45" s="61"/>
      <c r="E45" s="61"/>
      <c r="F45" s="61"/>
      <c r="G45" s="61"/>
      <c r="H45" s="61"/>
      <c r="I45" s="61"/>
      <c r="J45" s="61"/>
      <c r="K45" s="61"/>
      <c r="L45" s="61"/>
      <c r="M45" s="61"/>
      <c r="N45" s="61"/>
      <c r="O45" s="61"/>
      <c r="P45" s="61"/>
      <c r="Q45" s="61"/>
      <c r="R45" s="61"/>
      <c r="S45" s="61"/>
      <c r="T45" s="61"/>
      <c r="U45" s="61"/>
      <c r="V45" s="61"/>
      <c r="W45" s="61"/>
      <c r="X45" s="61"/>
      <c r="Y45" s="61"/>
      <c r="Z45" s="61"/>
      <c r="AA45" s="61"/>
    </row>
    <row r="46" spans="1:27" x14ac:dyDescent="0.25">
      <c r="A46" s="61"/>
      <c r="B46" s="61"/>
      <c r="C46" s="61"/>
      <c r="D46" s="61"/>
      <c r="E46" s="61"/>
      <c r="F46" s="61"/>
      <c r="G46" s="61"/>
      <c r="H46" s="61"/>
      <c r="I46" s="61"/>
      <c r="J46" s="61"/>
      <c r="K46" s="61"/>
      <c r="L46" s="61"/>
      <c r="M46" s="61"/>
      <c r="N46" s="61"/>
      <c r="O46" s="61"/>
      <c r="P46" s="61"/>
      <c r="Q46" s="61"/>
      <c r="R46" s="61"/>
      <c r="S46" s="61"/>
      <c r="T46" s="61"/>
      <c r="U46" s="61"/>
      <c r="V46" s="61"/>
      <c r="W46" s="61"/>
      <c r="X46" s="61"/>
      <c r="Y46" s="61"/>
      <c r="Z46" s="61"/>
      <c r="AA46" s="61"/>
    </row>
    <row r="47" spans="1:27" x14ac:dyDescent="0.25">
      <c r="A47" s="61"/>
      <c r="B47" s="61"/>
      <c r="C47" s="61"/>
      <c r="D47" s="61"/>
      <c r="E47" s="61"/>
      <c r="F47" s="61"/>
      <c r="G47" s="61"/>
      <c r="H47" s="61"/>
      <c r="I47" s="61"/>
      <c r="J47" s="61"/>
      <c r="K47" s="61"/>
      <c r="L47" s="61"/>
      <c r="M47" s="61"/>
      <c r="N47" s="61"/>
      <c r="O47" s="61"/>
      <c r="P47" s="61"/>
      <c r="Q47" s="61"/>
      <c r="R47" s="61"/>
      <c r="S47" s="61"/>
      <c r="T47" s="61"/>
      <c r="U47" s="61"/>
      <c r="V47" s="61"/>
      <c r="W47" s="61"/>
      <c r="X47" s="61"/>
      <c r="Y47" s="61"/>
      <c r="Z47" s="61"/>
      <c r="AA47" s="61"/>
    </row>
    <row r="48" spans="1:27" x14ac:dyDescent="0.25">
      <c r="A48" s="61"/>
      <c r="B48" s="61"/>
      <c r="C48" s="61"/>
      <c r="D48" s="61"/>
      <c r="E48" s="61"/>
      <c r="F48" s="61"/>
      <c r="G48" s="61"/>
      <c r="H48" s="61"/>
      <c r="I48" s="61"/>
      <c r="J48" s="61"/>
      <c r="K48" s="61"/>
      <c r="L48" s="61"/>
      <c r="M48" s="61"/>
      <c r="N48" s="61"/>
      <c r="O48" s="61"/>
      <c r="P48" s="61"/>
      <c r="Q48" s="61"/>
      <c r="R48" s="61"/>
      <c r="S48" s="61"/>
      <c r="T48" s="61"/>
      <c r="U48" s="61"/>
      <c r="V48" s="61"/>
      <c r="W48" s="61"/>
      <c r="X48" s="61"/>
      <c r="Y48" s="61"/>
      <c r="Z48" s="61"/>
      <c r="AA48" s="61"/>
    </row>
    <row r="49" spans="1:27" x14ac:dyDescent="0.25">
      <c r="A49" s="61"/>
      <c r="B49" s="61"/>
      <c r="C49" s="61"/>
      <c r="D49" s="61"/>
      <c r="E49" s="61"/>
      <c r="F49" s="61"/>
      <c r="G49" s="61"/>
      <c r="H49" s="61"/>
      <c r="I49" s="61"/>
      <c r="J49" s="61"/>
      <c r="K49" s="61"/>
      <c r="L49" s="61"/>
      <c r="M49" s="61"/>
      <c r="N49" s="61"/>
      <c r="O49" s="61"/>
      <c r="P49" s="61"/>
      <c r="Q49" s="61"/>
      <c r="R49" s="61"/>
      <c r="S49" s="61"/>
      <c r="T49" s="61"/>
      <c r="U49" s="61"/>
      <c r="V49" s="61"/>
      <c r="W49" s="61"/>
      <c r="X49" s="61"/>
      <c r="Y49" s="61"/>
      <c r="Z49" s="61"/>
      <c r="AA49" s="61"/>
    </row>
    <row r="50" spans="1:27" x14ac:dyDescent="0.25">
      <c r="A50" s="61"/>
      <c r="B50" s="61"/>
      <c r="C50" s="61"/>
      <c r="D50" s="61"/>
      <c r="E50" s="61"/>
      <c r="F50" s="61"/>
      <c r="G50" s="61"/>
      <c r="H50" s="61"/>
      <c r="I50" s="61"/>
      <c r="J50" s="61"/>
      <c r="K50" s="61"/>
      <c r="L50" s="61"/>
      <c r="M50" s="61"/>
      <c r="N50" s="61"/>
      <c r="O50" s="61"/>
      <c r="P50" s="61"/>
      <c r="Q50" s="61"/>
      <c r="R50" s="61"/>
      <c r="S50" s="61"/>
      <c r="T50" s="61"/>
      <c r="U50" s="61"/>
      <c r="V50" s="61"/>
      <c r="W50" s="61"/>
      <c r="X50" s="61"/>
      <c r="Y50" s="61"/>
      <c r="Z50" s="61"/>
      <c r="AA50" s="61"/>
    </row>
    <row r="51" spans="1:27" x14ac:dyDescent="0.25">
      <c r="A51" s="61"/>
      <c r="B51" s="61"/>
      <c r="C51" s="61"/>
      <c r="D51" s="61"/>
      <c r="E51" s="61"/>
      <c r="F51" s="61"/>
      <c r="G51" s="61"/>
      <c r="H51" s="61"/>
      <c r="I51" s="61"/>
      <c r="J51" s="61"/>
      <c r="K51" s="61"/>
      <c r="L51" s="61"/>
      <c r="M51" s="61"/>
      <c r="N51" s="61"/>
      <c r="O51" s="61"/>
      <c r="P51" s="61"/>
      <c r="Q51" s="61"/>
      <c r="R51" s="61"/>
      <c r="S51" s="61"/>
      <c r="T51" s="61"/>
      <c r="U51" s="61"/>
      <c r="V51" s="61"/>
      <c r="W51" s="61"/>
      <c r="X51" s="61"/>
      <c r="Y51" s="61"/>
      <c r="Z51" s="61"/>
      <c r="AA51" s="61"/>
    </row>
    <row r="52" spans="1:27" x14ac:dyDescent="0.25">
      <c r="A52" s="61"/>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row>
    <row r="53" spans="1:27" x14ac:dyDescent="0.25">
      <c r="A53" s="61"/>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row>
    <row r="54" spans="1:27" x14ac:dyDescent="0.25">
      <c r="A54" s="61"/>
      <c r="B54" s="61"/>
      <c r="C54" s="61"/>
      <c r="D54" s="61"/>
      <c r="E54" s="61"/>
      <c r="F54" s="61"/>
      <c r="G54" s="61"/>
      <c r="H54" s="61"/>
      <c r="I54" s="61"/>
      <c r="J54" s="61"/>
      <c r="K54" s="61"/>
      <c r="L54" s="61"/>
      <c r="M54" s="61"/>
      <c r="N54" s="61"/>
      <c r="O54" s="61"/>
      <c r="P54" s="61"/>
      <c r="Q54" s="61"/>
      <c r="R54" s="61"/>
      <c r="S54" s="61"/>
      <c r="T54" s="61"/>
      <c r="U54" s="61"/>
      <c r="V54" s="61"/>
      <c r="W54" s="61"/>
      <c r="X54" s="61"/>
      <c r="Y54" s="61"/>
      <c r="Z54" s="61"/>
      <c r="AA54" s="61"/>
    </row>
    <row r="55" spans="1:27" x14ac:dyDescent="0.25">
      <c r="A55" s="61"/>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row>
    <row r="56" spans="1:27" x14ac:dyDescent="0.25">
      <c r="A56" s="61"/>
      <c r="B56" s="61"/>
      <c r="C56" s="61"/>
      <c r="D56" s="61"/>
      <c r="E56" s="61"/>
      <c r="F56" s="61"/>
      <c r="G56" s="61"/>
      <c r="H56" s="61"/>
      <c r="I56" s="61"/>
      <c r="J56" s="61"/>
      <c r="K56" s="61"/>
      <c r="L56" s="61"/>
      <c r="M56" s="61"/>
      <c r="N56" s="61"/>
      <c r="O56" s="61"/>
      <c r="P56" s="61"/>
      <c r="Q56" s="61"/>
      <c r="R56" s="61"/>
      <c r="S56" s="61"/>
      <c r="T56" s="61"/>
      <c r="U56" s="61"/>
      <c r="V56" s="61"/>
      <c r="W56" s="61"/>
      <c r="X56" s="61"/>
      <c r="Y56" s="61"/>
      <c r="Z56" s="61"/>
      <c r="AA56" s="61"/>
    </row>
    <row r="57" spans="1:27" x14ac:dyDescent="0.25">
      <c r="A57" s="61"/>
      <c r="B57" s="61"/>
      <c r="C57" s="61"/>
      <c r="D57" s="61"/>
      <c r="E57" s="61"/>
      <c r="F57" s="61"/>
      <c r="G57" s="61"/>
      <c r="H57" s="61"/>
      <c r="I57" s="61"/>
      <c r="J57" s="61"/>
      <c r="K57" s="61"/>
      <c r="L57" s="61"/>
      <c r="M57" s="61"/>
      <c r="N57" s="61"/>
      <c r="O57" s="61"/>
      <c r="P57" s="61"/>
      <c r="Q57" s="61"/>
      <c r="R57" s="61"/>
      <c r="S57" s="61"/>
      <c r="T57" s="61"/>
      <c r="U57" s="61"/>
      <c r="V57" s="61"/>
      <c r="W57" s="61"/>
      <c r="X57" s="61"/>
      <c r="Y57" s="61"/>
      <c r="Z57" s="61"/>
      <c r="AA57" s="61"/>
    </row>
    <row r="58" spans="1:27" x14ac:dyDescent="0.25">
      <c r="A58" s="61"/>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row>
    <row r="59" spans="1:27" x14ac:dyDescent="0.25">
      <c r="A59" s="61"/>
      <c r="B59" s="61"/>
      <c r="C59" s="61"/>
      <c r="D59" s="61"/>
      <c r="E59" s="61"/>
      <c r="F59" s="61"/>
      <c r="G59" s="61"/>
      <c r="H59" s="61"/>
      <c r="I59" s="61"/>
      <c r="J59" s="61"/>
      <c r="K59" s="61"/>
      <c r="L59" s="61"/>
      <c r="M59" s="61"/>
      <c r="N59" s="61"/>
      <c r="O59" s="61"/>
      <c r="P59" s="61"/>
      <c r="Q59" s="61"/>
      <c r="R59" s="61"/>
      <c r="S59" s="61"/>
      <c r="T59" s="61"/>
      <c r="U59" s="61"/>
      <c r="V59" s="61"/>
      <c r="W59" s="61"/>
      <c r="X59" s="61"/>
      <c r="Y59" s="61"/>
      <c r="Z59" s="61"/>
      <c r="AA59" s="61"/>
    </row>
    <row r="60" spans="1:27" x14ac:dyDescent="0.25">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row>
    <row r="61" spans="1:27" x14ac:dyDescent="0.25">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row>
    <row r="62" spans="1:27" x14ac:dyDescent="0.25">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row>
    <row r="63" spans="1:27" x14ac:dyDescent="0.25">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row>
    <row r="64" spans="1:27" ht="395.45" customHeight="1" x14ac:dyDescent="0.25">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row>
    <row r="65" spans="1:27" x14ac:dyDescent="0.25">
      <c r="A65" s="61"/>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row>
    <row r="66" spans="1:27" x14ac:dyDescent="0.25">
      <c r="A66" s="61"/>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row>
    <row r="67" spans="1:27" x14ac:dyDescent="0.25">
      <c r="A67" s="61"/>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row>
    <row r="68" spans="1:27" x14ac:dyDescent="0.25">
      <c r="A68" s="61"/>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row>
    <row r="69" spans="1:27" x14ac:dyDescent="0.25">
      <c r="A69" s="61"/>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row>
    <row r="70" spans="1:27" x14ac:dyDescent="0.25">
      <c r="A70" s="61"/>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row>
    <row r="71" spans="1:27" x14ac:dyDescent="0.25">
      <c r="A71" s="61"/>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row>
    <row r="72" spans="1:27" x14ac:dyDescent="0.25">
      <c r="A72" s="61"/>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row>
    <row r="73" spans="1:27" x14ac:dyDescent="0.25">
      <c r="A73" s="61"/>
      <c r="B73" s="61"/>
      <c r="C73" s="61"/>
      <c r="D73" s="61"/>
      <c r="E73" s="61"/>
      <c r="F73" s="61"/>
      <c r="G73" s="61"/>
      <c r="H73" s="61"/>
      <c r="I73" s="61"/>
      <c r="J73" s="61"/>
      <c r="K73" s="61"/>
      <c r="L73" s="61"/>
      <c r="M73" s="61"/>
      <c r="N73" s="61"/>
      <c r="O73" s="61"/>
      <c r="P73" s="61"/>
      <c r="Q73" s="61"/>
      <c r="R73" s="61"/>
      <c r="S73" s="61"/>
      <c r="T73" s="61"/>
      <c r="U73" s="61"/>
      <c r="V73" s="61"/>
      <c r="W73" s="61"/>
      <c r="X73" s="61"/>
      <c r="Y73" s="61"/>
      <c r="Z73" s="61"/>
      <c r="AA73" s="61"/>
    </row>
    <row r="74" spans="1:27" x14ac:dyDescent="0.25">
      <c r="A74" s="61"/>
      <c r="B74" s="61"/>
      <c r="C74" s="61"/>
      <c r="D74" s="61"/>
      <c r="E74" s="61"/>
      <c r="F74" s="61"/>
      <c r="G74" s="61"/>
      <c r="H74" s="61"/>
      <c r="I74" s="61"/>
      <c r="J74" s="61"/>
      <c r="K74" s="61"/>
      <c r="L74" s="61"/>
      <c r="M74" s="61"/>
      <c r="N74" s="61"/>
      <c r="O74" s="61"/>
      <c r="P74" s="61"/>
      <c r="Q74" s="61"/>
      <c r="R74" s="61"/>
      <c r="S74" s="61"/>
      <c r="T74" s="61"/>
      <c r="U74" s="61"/>
      <c r="V74" s="61"/>
      <c r="W74" s="61"/>
      <c r="X74" s="61"/>
      <c r="Y74" s="61"/>
      <c r="Z74" s="61"/>
      <c r="AA74" s="61"/>
    </row>
    <row r="75" spans="1:27" ht="15.75" thickBot="1" x14ac:dyDescent="0.3">
      <c r="A75" s="61"/>
      <c r="B75" s="61"/>
      <c r="C75" s="61"/>
      <c r="D75" s="61"/>
      <c r="E75" s="61"/>
      <c r="F75" s="61"/>
      <c r="G75" s="61"/>
      <c r="H75" s="61"/>
      <c r="I75" s="61"/>
      <c r="J75" s="61"/>
      <c r="K75" s="61"/>
      <c r="L75" s="61"/>
      <c r="M75" s="61"/>
      <c r="N75" s="61"/>
      <c r="O75" s="61"/>
      <c r="P75" s="61"/>
      <c r="Q75" s="61"/>
      <c r="R75" s="61"/>
      <c r="S75" s="61"/>
      <c r="T75" s="61"/>
      <c r="U75" s="61"/>
      <c r="V75" s="61"/>
      <c r="W75" s="61"/>
      <c r="X75" s="61"/>
      <c r="Y75" s="61"/>
      <c r="Z75" s="61"/>
      <c r="AA75" s="61"/>
    </row>
    <row r="76" spans="1:27" x14ac:dyDescent="0.25">
      <c r="A76" s="61"/>
      <c r="B76" s="61"/>
      <c r="C76" s="61"/>
      <c r="D76" s="71" t="s">
        <v>107</v>
      </c>
      <c r="E76" s="72"/>
      <c r="F76" s="61"/>
      <c r="G76" s="61"/>
      <c r="H76" s="61"/>
      <c r="I76" s="61"/>
      <c r="J76" s="61"/>
      <c r="K76" s="61"/>
      <c r="L76" s="61"/>
      <c r="M76" s="61"/>
      <c r="N76" s="61"/>
      <c r="O76" s="61"/>
      <c r="P76" s="61"/>
      <c r="Q76" s="61"/>
      <c r="R76" s="61"/>
      <c r="S76" s="61"/>
      <c r="T76" s="61"/>
      <c r="U76" s="61"/>
      <c r="V76" s="61"/>
      <c r="W76" s="61"/>
      <c r="X76" s="61"/>
      <c r="Y76" s="61"/>
      <c r="Z76" s="61"/>
      <c r="AA76" s="61"/>
    </row>
    <row r="77" spans="1:27" x14ac:dyDescent="0.25">
      <c r="A77" s="61"/>
      <c r="B77" s="61"/>
      <c r="C77" s="61"/>
      <c r="D77" s="73" t="s">
        <v>108</v>
      </c>
      <c r="E77" s="74"/>
      <c r="F77" s="61"/>
      <c r="G77" s="61"/>
      <c r="H77" s="61"/>
      <c r="I77" s="61"/>
      <c r="J77" s="61"/>
      <c r="K77" s="61"/>
      <c r="L77" s="61"/>
      <c r="M77" s="61"/>
      <c r="N77" s="61"/>
      <c r="O77" s="61"/>
      <c r="P77" s="61"/>
      <c r="Q77" s="61"/>
      <c r="R77" s="61"/>
      <c r="S77" s="61"/>
      <c r="T77" s="61"/>
      <c r="U77" s="61"/>
      <c r="V77" s="61"/>
      <c r="W77" s="61"/>
      <c r="X77" s="61"/>
      <c r="Y77" s="61"/>
      <c r="Z77" s="61"/>
      <c r="AA77" s="61"/>
    </row>
    <row r="78" spans="1:27" x14ac:dyDescent="0.25">
      <c r="A78" s="61"/>
      <c r="B78" s="61"/>
      <c r="C78" s="61"/>
      <c r="D78" s="73">
        <v>0.08</v>
      </c>
      <c r="E78" s="74">
        <v>3</v>
      </c>
      <c r="F78" s="61"/>
      <c r="G78" s="61"/>
      <c r="H78" s="61"/>
      <c r="I78" s="61"/>
      <c r="J78" s="61"/>
      <c r="K78" s="61"/>
      <c r="L78" s="61"/>
      <c r="M78" s="61"/>
      <c r="N78" s="61"/>
      <c r="O78" s="61"/>
      <c r="P78" s="61"/>
      <c r="Q78" s="61"/>
      <c r="R78" s="61"/>
      <c r="S78" s="61"/>
      <c r="T78" s="61"/>
      <c r="U78" s="61"/>
      <c r="V78" s="61"/>
      <c r="W78" s="61"/>
      <c r="X78" s="61"/>
      <c r="Y78" s="61"/>
      <c r="Z78" s="61"/>
      <c r="AA78" s="61"/>
    </row>
    <row r="79" spans="1:27" x14ac:dyDescent="0.25">
      <c r="A79" s="61"/>
      <c r="B79" s="61"/>
      <c r="C79" s="61"/>
      <c r="D79" s="73">
        <v>0.2</v>
      </c>
      <c r="E79" s="74">
        <v>10</v>
      </c>
      <c r="F79" s="61"/>
      <c r="G79" s="61"/>
      <c r="H79" s="61"/>
      <c r="I79" s="61"/>
      <c r="J79" s="61"/>
      <c r="K79" s="61"/>
      <c r="L79" s="61"/>
      <c r="M79" s="61"/>
      <c r="N79" s="61"/>
      <c r="O79" s="61"/>
      <c r="P79" s="61"/>
      <c r="Q79" s="61"/>
      <c r="R79" s="61"/>
      <c r="S79" s="61"/>
      <c r="T79" s="61"/>
      <c r="U79" s="61"/>
      <c r="V79" s="61"/>
      <c r="W79" s="61"/>
      <c r="X79" s="61"/>
      <c r="Y79" s="61"/>
      <c r="Z79" s="61"/>
      <c r="AA79" s="61"/>
    </row>
    <row r="80" spans="1:27" ht="15.75" thickBot="1" x14ac:dyDescent="0.3">
      <c r="A80" s="61"/>
      <c r="B80" s="61"/>
      <c r="C80" s="61"/>
      <c r="D80" s="75">
        <v>0.21</v>
      </c>
      <c r="E80" s="76">
        <v>100</v>
      </c>
      <c r="F80" s="61"/>
      <c r="G80" s="61"/>
      <c r="H80" s="61"/>
      <c r="I80" s="61"/>
      <c r="J80" s="61"/>
      <c r="K80" s="61"/>
      <c r="L80" s="61"/>
      <c r="M80" s="61"/>
      <c r="N80" s="61"/>
      <c r="O80" s="61"/>
      <c r="P80" s="61"/>
      <c r="Q80" s="61"/>
      <c r="R80" s="61"/>
      <c r="S80" s="61"/>
      <c r="T80" s="61"/>
      <c r="U80" s="61"/>
      <c r="V80" s="61"/>
      <c r="W80" s="61"/>
      <c r="X80" s="61"/>
      <c r="Y80" s="61"/>
      <c r="Z80" s="61"/>
      <c r="AA80" s="61"/>
    </row>
    <row r="81" spans="1:27" x14ac:dyDescent="0.25">
      <c r="A81" s="61"/>
      <c r="B81" s="61"/>
      <c r="C81" s="61"/>
      <c r="D81" s="77" t="s">
        <v>109</v>
      </c>
      <c r="E81" s="78"/>
      <c r="F81" s="61"/>
      <c r="G81" s="61"/>
      <c r="H81" s="61"/>
      <c r="I81" s="61"/>
      <c r="J81" s="61"/>
      <c r="K81" s="61"/>
      <c r="L81" s="61"/>
      <c r="M81" s="61"/>
      <c r="N81" s="61"/>
      <c r="O81" s="61"/>
      <c r="P81" s="61"/>
      <c r="Q81" s="61"/>
      <c r="R81" s="61"/>
      <c r="S81" s="61"/>
      <c r="T81" s="61"/>
      <c r="U81" s="61"/>
      <c r="V81" s="61"/>
      <c r="W81" s="61"/>
      <c r="X81" s="61"/>
      <c r="Y81" s="61"/>
      <c r="Z81" s="61"/>
      <c r="AA81" s="61"/>
    </row>
    <row r="82" spans="1:27" x14ac:dyDescent="0.25">
      <c r="A82" s="61"/>
      <c r="B82" s="61"/>
      <c r="C82" s="61"/>
      <c r="D82" s="79">
        <v>0.08</v>
      </c>
      <c r="E82" s="80">
        <v>2</v>
      </c>
      <c r="F82" s="61"/>
      <c r="G82" s="61"/>
      <c r="H82" s="61"/>
      <c r="I82" s="61"/>
      <c r="J82" s="61"/>
      <c r="K82" s="61"/>
      <c r="L82" s="61"/>
      <c r="M82" s="61"/>
      <c r="N82" s="61"/>
      <c r="O82" s="61"/>
      <c r="P82" s="61"/>
      <c r="Q82" s="61"/>
      <c r="R82" s="61"/>
      <c r="S82" s="61"/>
      <c r="T82" s="61"/>
      <c r="U82" s="61"/>
      <c r="V82" s="61"/>
      <c r="W82" s="61"/>
      <c r="X82" s="61"/>
      <c r="Y82" s="61"/>
      <c r="Z82" s="61"/>
      <c r="AA82" s="61"/>
    </row>
    <row r="83" spans="1:27" x14ac:dyDescent="0.25">
      <c r="A83" s="61"/>
      <c r="B83" s="61"/>
      <c r="C83" s="61"/>
      <c r="D83" s="79">
        <v>0.25</v>
      </c>
      <c r="E83" s="80">
        <v>10</v>
      </c>
      <c r="F83" s="61"/>
      <c r="G83" s="61"/>
      <c r="H83" s="61"/>
      <c r="I83" s="61"/>
      <c r="J83" s="61"/>
      <c r="K83" s="61"/>
      <c r="L83" s="61"/>
      <c r="M83" s="61"/>
      <c r="N83" s="61"/>
      <c r="O83" s="61"/>
      <c r="P83" s="61"/>
      <c r="Q83" s="61"/>
      <c r="R83" s="61"/>
      <c r="S83" s="61"/>
      <c r="T83" s="61"/>
      <c r="U83" s="61"/>
      <c r="V83" s="61"/>
      <c r="W83" s="61"/>
      <c r="X83" s="61"/>
      <c r="Y83" s="61"/>
      <c r="Z83" s="61"/>
      <c r="AA83" s="61"/>
    </row>
    <row r="84" spans="1:27" ht="15.75" thickBot="1" x14ac:dyDescent="0.3">
      <c r="A84" s="61"/>
      <c r="B84" s="61"/>
      <c r="C84" s="61"/>
      <c r="D84" s="81">
        <v>0.26</v>
      </c>
      <c r="E84" s="82">
        <v>100</v>
      </c>
      <c r="F84" s="61"/>
      <c r="G84" s="61"/>
      <c r="H84" s="61"/>
      <c r="I84" s="61"/>
      <c r="J84" s="61"/>
      <c r="K84" s="61"/>
      <c r="L84" s="61"/>
      <c r="M84" s="61"/>
      <c r="N84" s="61"/>
      <c r="O84" s="61"/>
      <c r="P84" s="61"/>
      <c r="Q84" s="61"/>
      <c r="R84" s="61"/>
      <c r="S84" s="61"/>
      <c r="T84" s="61"/>
      <c r="U84" s="61"/>
      <c r="V84" s="61"/>
      <c r="W84" s="61"/>
      <c r="X84" s="61"/>
      <c r="Y84" s="61"/>
      <c r="Z84" s="61"/>
      <c r="AA84" s="61"/>
    </row>
    <row r="85" spans="1:27" x14ac:dyDescent="0.25">
      <c r="A85" s="61"/>
      <c r="B85" s="61"/>
      <c r="C85" s="61"/>
      <c r="D85" s="71" t="s">
        <v>110</v>
      </c>
      <c r="E85" s="72"/>
      <c r="F85" s="61"/>
      <c r="G85" s="61"/>
      <c r="H85" s="61"/>
      <c r="I85" s="61"/>
      <c r="J85" s="61"/>
      <c r="K85" s="61"/>
      <c r="L85" s="61"/>
      <c r="M85" s="61"/>
      <c r="N85" s="61"/>
      <c r="O85" s="61"/>
      <c r="P85" s="61"/>
      <c r="Q85" s="61"/>
      <c r="R85" s="61"/>
      <c r="S85" s="61"/>
      <c r="T85" s="61"/>
      <c r="U85" s="61"/>
      <c r="V85" s="61"/>
      <c r="W85" s="61"/>
      <c r="X85" s="61"/>
      <c r="Y85" s="61"/>
      <c r="Z85" s="61"/>
      <c r="AA85" s="61"/>
    </row>
    <row r="86" spans="1:27" x14ac:dyDescent="0.25">
      <c r="A86" s="61"/>
      <c r="B86" s="61"/>
      <c r="C86" s="61"/>
      <c r="D86" s="73">
        <v>0.49</v>
      </c>
      <c r="E86" s="74">
        <v>0</v>
      </c>
      <c r="F86" s="61"/>
      <c r="G86" s="61"/>
      <c r="H86" s="61"/>
      <c r="I86" s="61"/>
      <c r="J86" s="61"/>
      <c r="K86" s="61"/>
      <c r="L86" s="61"/>
      <c r="M86" s="61"/>
      <c r="N86" s="61"/>
      <c r="O86" s="61"/>
      <c r="P86" s="61"/>
      <c r="Q86" s="61"/>
      <c r="R86" s="61"/>
      <c r="S86" s="61"/>
      <c r="T86" s="61"/>
      <c r="U86" s="61"/>
      <c r="V86" s="61"/>
      <c r="W86" s="61"/>
      <c r="X86" s="61"/>
      <c r="Y86" s="61"/>
      <c r="Z86" s="61"/>
      <c r="AA86" s="61"/>
    </row>
    <row r="87" spans="1:27" x14ac:dyDescent="0.25">
      <c r="A87" s="61"/>
      <c r="B87" s="61"/>
      <c r="C87" s="61"/>
      <c r="D87" s="73">
        <v>0.5</v>
      </c>
      <c r="E87" s="74">
        <v>10</v>
      </c>
      <c r="F87" s="61"/>
      <c r="G87" s="61"/>
      <c r="H87" s="61"/>
      <c r="I87" s="61"/>
      <c r="J87" s="61"/>
      <c r="K87" s="61"/>
      <c r="L87" s="61"/>
      <c r="M87" s="61"/>
      <c r="N87" s="61"/>
      <c r="O87" s="61"/>
      <c r="P87" s="61"/>
      <c r="Q87" s="61"/>
      <c r="R87" s="61"/>
      <c r="S87" s="61"/>
      <c r="T87" s="61"/>
      <c r="U87" s="61"/>
      <c r="V87" s="61"/>
      <c r="W87" s="61"/>
      <c r="X87" s="61"/>
      <c r="Y87" s="61"/>
      <c r="Z87" s="61"/>
      <c r="AA87" s="61"/>
    </row>
    <row r="88" spans="1:27" x14ac:dyDescent="0.25">
      <c r="A88" s="61"/>
      <c r="B88" s="61"/>
      <c r="C88" s="61"/>
      <c r="D88" s="73">
        <v>2.5</v>
      </c>
      <c r="E88" s="74">
        <v>80</v>
      </c>
      <c r="F88" s="61"/>
      <c r="G88" s="61"/>
      <c r="H88" s="61"/>
      <c r="I88" s="61"/>
      <c r="J88" s="61"/>
      <c r="K88" s="61"/>
      <c r="L88" s="61"/>
      <c r="M88" s="61"/>
      <c r="N88" s="61"/>
      <c r="O88" s="61"/>
      <c r="P88" s="61"/>
      <c r="Q88" s="61"/>
      <c r="R88" s="61"/>
      <c r="S88" s="61"/>
      <c r="T88" s="61"/>
      <c r="U88" s="61"/>
      <c r="V88" s="61"/>
      <c r="W88" s="61"/>
      <c r="X88" s="61"/>
      <c r="Y88" s="61"/>
      <c r="Z88" s="61"/>
      <c r="AA88" s="61"/>
    </row>
    <row r="89" spans="1:27" ht="15.75" thickBot="1" x14ac:dyDescent="0.3">
      <c r="A89" s="61"/>
      <c r="B89" s="61"/>
      <c r="C89" s="61"/>
      <c r="D89" s="83">
        <v>10</v>
      </c>
      <c r="E89" s="84">
        <v>81</v>
      </c>
      <c r="F89" s="61"/>
      <c r="G89" s="61"/>
      <c r="H89" s="61"/>
      <c r="I89" s="61"/>
      <c r="J89" s="61"/>
      <c r="K89" s="61"/>
      <c r="L89" s="61"/>
      <c r="M89" s="61"/>
      <c r="N89" s="61"/>
      <c r="O89" s="61"/>
      <c r="P89" s="61"/>
      <c r="Q89" s="61"/>
      <c r="R89" s="61"/>
      <c r="S89" s="61"/>
      <c r="T89" s="61"/>
      <c r="U89" s="61"/>
      <c r="V89" s="61"/>
      <c r="W89" s="61"/>
      <c r="X89" s="61"/>
      <c r="Y89" s="61"/>
      <c r="Z89" s="61"/>
      <c r="AA89" s="61"/>
    </row>
    <row r="90" spans="1:27" x14ac:dyDescent="0.25">
      <c r="A90" s="61"/>
      <c r="B90" s="61"/>
      <c r="C90" s="61"/>
      <c r="D90" s="75" t="s">
        <v>111</v>
      </c>
      <c r="E90" s="76"/>
      <c r="F90" s="61"/>
      <c r="G90" s="61"/>
      <c r="H90" s="61"/>
      <c r="I90" s="61"/>
      <c r="J90" s="61"/>
      <c r="K90" s="61"/>
      <c r="L90" s="61"/>
      <c r="M90" s="61"/>
      <c r="N90" s="61"/>
      <c r="O90" s="61"/>
      <c r="P90" s="61"/>
      <c r="Q90" s="61"/>
      <c r="R90" s="61"/>
      <c r="S90" s="61"/>
      <c r="T90" s="61"/>
      <c r="U90" s="61"/>
      <c r="V90" s="61"/>
      <c r="W90" s="61"/>
      <c r="X90" s="61"/>
      <c r="Y90" s="61"/>
      <c r="Z90" s="61"/>
      <c r="AA90" s="61"/>
    </row>
    <row r="91" spans="1:27" x14ac:dyDescent="0.25">
      <c r="A91" s="61"/>
      <c r="B91" s="61"/>
      <c r="C91" s="61"/>
      <c r="D91" s="75">
        <v>0.39</v>
      </c>
      <c r="E91" s="76">
        <v>0</v>
      </c>
      <c r="F91" s="61"/>
      <c r="G91" s="61"/>
      <c r="H91" s="61"/>
      <c r="I91" s="61"/>
      <c r="J91" s="61"/>
      <c r="K91" s="61"/>
      <c r="L91" s="61"/>
      <c r="M91" s="61"/>
      <c r="N91" s="61"/>
      <c r="O91" s="61"/>
      <c r="P91" s="61"/>
      <c r="Q91" s="61"/>
      <c r="R91" s="61"/>
      <c r="S91" s="61"/>
      <c r="T91" s="61"/>
      <c r="U91" s="61"/>
      <c r="V91" s="61"/>
      <c r="W91" s="61"/>
      <c r="X91" s="61"/>
      <c r="Y91" s="61"/>
      <c r="Z91" s="61"/>
      <c r="AA91" s="61"/>
    </row>
    <row r="92" spans="1:27" x14ac:dyDescent="0.25">
      <c r="A92" s="61"/>
      <c r="B92" s="61"/>
      <c r="C92" s="61"/>
      <c r="D92" s="75">
        <v>0.4</v>
      </c>
      <c r="E92" s="76">
        <v>10</v>
      </c>
      <c r="F92" s="61"/>
      <c r="G92" s="61"/>
      <c r="H92" s="61"/>
      <c r="I92" s="61"/>
      <c r="J92" s="61"/>
      <c r="K92" s="61"/>
      <c r="L92" s="61"/>
      <c r="M92" s="61"/>
      <c r="N92" s="61"/>
      <c r="O92" s="61"/>
      <c r="P92" s="61"/>
      <c r="Q92" s="61"/>
      <c r="R92" s="61"/>
      <c r="S92" s="61"/>
      <c r="T92" s="61"/>
      <c r="U92" s="61"/>
      <c r="V92" s="61"/>
      <c r="W92" s="61"/>
      <c r="X92" s="61"/>
      <c r="Y92" s="61"/>
      <c r="Z92" s="61"/>
      <c r="AA92" s="61"/>
    </row>
    <row r="93" spans="1:27" x14ac:dyDescent="0.25">
      <c r="A93" s="61"/>
      <c r="B93" s="61"/>
      <c r="C93" s="61"/>
      <c r="D93" s="75">
        <v>2.5</v>
      </c>
      <c r="E93" s="76">
        <v>85</v>
      </c>
      <c r="F93" s="61"/>
      <c r="G93" s="61"/>
      <c r="H93" s="61"/>
      <c r="I93" s="61"/>
      <c r="J93" s="61"/>
      <c r="K93" s="61"/>
      <c r="L93" s="61"/>
      <c r="M93" s="61"/>
      <c r="N93" s="61"/>
      <c r="O93" s="61"/>
      <c r="P93" s="61"/>
      <c r="Q93" s="61"/>
      <c r="R93" s="61"/>
      <c r="S93" s="61"/>
      <c r="T93" s="61"/>
      <c r="U93" s="61"/>
      <c r="V93" s="61"/>
      <c r="W93" s="61"/>
      <c r="X93" s="61"/>
      <c r="Y93" s="61"/>
      <c r="Z93" s="61"/>
      <c r="AA93" s="61"/>
    </row>
    <row r="94" spans="1:27" ht="15.75" thickBot="1" x14ac:dyDescent="0.3">
      <c r="A94" s="61"/>
      <c r="B94" s="61"/>
      <c r="C94" s="61"/>
      <c r="D94" s="75">
        <v>10</v>
      </c>
      <c r="E94" s="76">
        <v>86</v>
      </c>
      <c r="F94" s="61"/>
      <c r="G94" s="85" t="s">
        <v>112</v>
      </c>
      <c r="H94" s="85">
        <v>10</v>
      </c>
      <c r="I94" s="61"/>
      <c r="J94" s="61"/>
      <c r="K94" s="61"/>
      <c r="L94" s="61"/>
      <c r="M94" s="61"/>
      <c r="N94" s="61"/>
      <c r="O94" s="61"/>
      <c r="P94" s="61"/>
      <c r="Q94" s="61"/>
      <c r="R94" s="61"/>
      <c r="S94" s="61"/>
      <c r="T94" s="61"/>
      <c r="U94" s="61"/>
      <c r="V94" s="61"/>
      <c r="W94" s="61"/>
      <c r="X94" s="61"/>
      <c r="Y94" s="61"/>
      <c r="Z94" s="61"/>
      <c r="AA94" s="61"/>
    </row>
    <row r="95" spans="1:27" x14ac:dyDescent="0.25">
      <c r="A95" s="61"/>
      <c r="B95" s="61"/>
      <c r="C95" s="61"/>
      <c r="D95" s="71" t="s">
        <v>113</v>
      </c>
      <c r="E95" s="72"/>
      <c r="F95" s="61"/>
      <c r="G95" s="85" t="s">
        <v>114</v>
      </c>
      <c r="H95" s="85">
        <v>60</v>
      </c>
      <c r="I95" s="61"/>
      <c r="J95" s="61"/>
      <c r="K95" s="61"/>
      <c r="L95" s="61"/>
      <c r="M95" s="61"/>
      <c r="N95" s="61"/>
      <c r="O95" s="61"/>
      <c r="P95" s="61"/>
      <c r="Q95" s="61"/>
      <c r="R95" s="61"/>
      <c r="S95" s="61"/>
      <c r="T95" s="61"/>
      <c r="U95" s="61"/>
      <c r="V95" s="61"/>
      <c r="W95" s="61"/>
      <c r="X95" s="61"/>
      <c r="Y95" s="61"/>
      <c r="Z95" s="61"/>
      <c r="AA95" s="61"/>
    </row>
    <row r="96" spans="1:27" x14ac:dyDescent="0.25">
      <c r="A96" s="61" t="s">
        <v>50</v>
      </c>
      <c r="B96" s="61" t="str">
        <f>IF(OR(B24=0.25,AND(B24&gt;0.25,B24&lt;1),B24=1),"OK","No")</f>
        <v>No</v>
      </c>
      <c r="C96" s="61"/>
      <c r="D96" s="73">
        <v>0.99</v>
      </c>
      <c r="E96" s="74">
        <v>0</v>
      </c>
      <c r="F96" s="61"/>
      <c r="G96" s="85" t="s">
        <v>115</v>
      </c>
      <c r="H96" s="85">
        <v>2.5</v>
      </c>
      <c r="I96" s="61"/>
      <c r="J96" s="61"/>
      <c r="K96" s="61"/>
      <c r="L96" s="61"/>
      <c r="M96" s="61"/>
      <c r="N96" s="61"/>
      <c r="O96" s="61"/>
      <c r="P96" s="61"/>
      <c r="Q96" s="61"/>
      <c r="R96" s="61"/>
      <c r="S96" s="61"/>
      <c r="T96" s="61"/>
      <c r="U96" s="61"/>
      <c r="V96" s="61"/>
      <c r="W96" s="61"/>
      <c r="X96" s="61"/>
      <c r="Y96" s="61"/>
      <c r="Z96" s="61"/>
      <c r="AA96" s="61"/>
    </row>
    <row r="97" spans="1:27" ht="15.75" x14ac:dyDescent="0.25">
      <c r="A97" s="61"/>
      <c r="B97" s="86" t="str">
        <f>IF(B27="","",IF(B27&lt;3,"OK","Non conforme"))</f>
        <v/>
      </c>
      <c r="C97" s="61"/>
      <c r="D97" s="73">
        <v>1</v>
      </c>
      <c r="E97" s="74">
        <v>10</v>
      </c>
      <c r="F97" s="61"/>
      <c r="G97" s="85" t="s">
        <v>116</v>
      </c>
      <c r="H97" s="85">
        <f>100-B28</f>
        <v>100</v>
      </c>
      <c r="I97" s="61"/>
      <c r="J97" s="61"/>
      <c r="K97" s="61"/>
      <c r="L97" s="61"/>
      <c r="M97" s="61"/>
      <c r="N97" s="61"/>
      <c r="O97" s="61"/>
      <c r="P97" s="61"/>
      <c r="Q97" s="61"/>
      <c r="R97" s="61"/>
      <c r="S97" s="61"/>
      <c r="T97" s="61"/>
      <c r="U97" s="61"/>
      <c r="V97" s="61"/>
      <c r="W97" s="61"/>
      <c r="X97" s="61"/>
      <c r="Y97" s="61"/>
      <c r="Z97" s="61"/>
      <c r="AA97" s="61"/>
    </row>
    <row r="98" spans="1:27" x14ac:dyDescent="0.25">
      <c r="A98" s="61"/>
      <c r="B98" s="61"/>
      <c r="C98" s="61"/>
      <c r="D98" s="73">
        <v>2.5</v>
      </c>
      <c r="E98" s="74">
        <v>80</v>
      </c>
      <c r="F98" s="61"/>
      <c r="G98" s="85" t="s">
        <v>117</v>
      </c>
      <c r="H98" s="85">
        <v>0.08</v>
      </c>
      <c r="I98" s="61"/>
      <c r="J98" s="61"/>
      <c r="K98" s="61"/>
      <c r="L98" s="61"/>
      <c r="M98" s="61"/>
      <c r="N98" s="61"/>
      <c r="O98" s="61"/>
      <c r="P98" s="61"/>
      <c r="Q98" s="61"/>
      <c r="R98" s="61"/>
      <c r="S98" s="61"/>
      <c r="T98" s="61"/>
      <c r="U98" s="61"/>
      <c r="V98" s="61"/>
      <c r="W98" s="61"/>
      <c r="X98" s="61"/>
      <c r="Y98" s="61"/>
      <c r="Z98" s="61"/>
      <c r="AA98" s="61"/>
    </row>
    <row r="99" spans="1:27" ht="15.75" thickBot="1" x14ac:dyDescent="0.3">
      <c r="A99" s="61"/>
      <c r="B99" s="61"/>
      <c r="C99" s="61"/>
      <c r="D99" s="83"/>
      <c r="E99" s="84"/>
      <c r="F99" s="61"/>
      <c r="G99" s="61"/>
      <c r="H99" s="61"/>
      <c r="I99" s="61"/>
      <c r="J99" s="61"/>
      <c r="K99" s="61"/>
      <c r="L99" s="61"/>
      <c r="M99" s="61"/>
      <c r="N99" s="61"/>
      <c r="O99" s="61"/>
      <c r="P99" s="61"/>
      <c r="Q99" s="61"/>
      <c r="R99" s="61"/>
      <c r="S99" s="61"/>
      <c r="T99" s="61"/>
      <c r="U99" s="61"/>
      <c r="V99" s="61"/>
      <c r="W99" s="61"/>
      <c r="X99" s="61"/>
      <c r="Y99" s="61"/>
      <c r="Z99" s="61"/>
      <c r="AA99" s="61"/>
    </row>
    <row r="100" spans="1:27" x14ac:dyDescent="0.25">
      <c r="A100" s="61"/>
      <c r="B100" s="61"/>
      <c r="C100" s="61"/>
      <c r="D100" s="61"/>
      <c r="E100" s="61"/>
      <c r="F100" s="61"/>
      <c r="G100" s="61"/>
      <c r="H100" s="61"/>
      <c r="I100" s="61"/>
      <c r="J100" s="61"/>
      <c r="K100" s="61"/>
      <c r="L100" s="61"/>
      <c r="M100" s="61"/>
      <c r="N100" s="61"/>
      <c r="O100" s="61"/>
      <c r="P100" s="61"/>
      <c r="Q100" s="61"/>
      <c r="R100" s="61"/>
      <c r="S100" s="61"/>
      <c r="T100" s="61"/>
      <c r="U100" s="61"/>
      <c r="V100" s="61"/>
      <c r="W100" s="61"/>
      <c r="X100" s="61"/>
      <c r="Y100" s="61"/>
      <c r="Z100" s="61"/>
      <c r="AA100" s="61"/>
    </row>
    <row r="101" spans="1:27" x14ac:dyDescent="0.25">
      <c r="A101" s="61"/>
      <c r="B101" s="61"/>
      <c r="C101" s="61"/>
      <c r="D101" s="61"/>
      <c r="E101" s="61"/>
      <c r="F101" s="61"/>
      <c r="G101" s="61"/>
      <c r="H101" s="61"/>
      <c r="I101" s="61"/>
      <c r="J101" s="61"/>
      <c r="K101" s="61"/>
      <c r="L101" s="61"/>
      <c r="M101" s="61"/>
      <c r="N101" s="61"/>
      <c r="O101" s="61"/>
      <c r="P101" s="61"/>
      <c r="Q101" s="61"/>
      <c r="R101" s="61"/>
      <c r="S101" s="61"/>
      <c r="T101" s="61"/>
      <c r="U101" s="61"/>
      <c r="V101" s="61"/>
      <c r="W101" s="61"/>
      <c r="X101" s="61"/>
      <c r="Y101" s="61"/>
      <c r="Z101" s="61"/>
      <c r="AA101" s="61"/>
    </row>
    <row r="102" spans="1:27" x14ac:dyDescent="0.25">
      <c r="A102" s="61"/>
      <c r="B102" s="61"/>
      <c r="C102" s="61"/>
      <c r="D102" s="61"/>
      <c r="E102" s="61"/>
      <c r="F102" s="61"/>
      <c r="G102" s="61"/>
      <c r="H102" s="61"/>
      <c r="I102" s="61"/>
      <c r="J102" s="61"/>
      <c r="K102" s="61"/>
      <c r="L102" s="61"/>
      <c r="M102" s="61"/>
      <c r="N102" s="61"/>
      <c r="O102" s="61"/>
      <c r="P102" s="61"/>
      <c r="Q102" s="61"/>
      <c r="R102" s="61"/>
      <c r="S102" s="61"/>
      <c r="T102" s="61"/>
      <c r="U102" s="61"/>
      <c r="V102" s="61"/>
      <c r="W102" s="61"/>
      <c r="X102" s="61"/>
      <c r="Y102" s="61"/>
      <c r="Z102" s="61"/>
      <c r="AA102" s="61"/>
    </row>
    <row r="103" spans="1:27" x14ac:dyDescent="0.25">
      <c r="A103" s="61"/>
      <c r="B103" s="61"/>
      <c r="C103" s="61"/>
      <c r="D103" s="61"/>
      <c r="E103" s="61"/>
      <c r="F103" s="61"/>
      <c r="G103" s="61"/>
      <c r="H103" s="61"/>
      <c r="I103" s="61"/>
      <c r="J103" s="61"/>
      <c r="K103" s="61"/>
      <c r="L103" s="61"/>
      <c r="M103" s="61"/>
      <c r="N103" s="61"/>
      <c r="O103" s="61"/>
      <c r="P103" s="61"/>
      <c r="Q103" s="61"/>
      <c r="R103" s="61"/>
      <c r="S103" s="61"/>
      <c r="T103" s="61"/>
      <c r="U103" s="61"/>
      <c r="V103" s="61"/>
      <c r="W103" s="61"/>
      <c r="X103" s="61"/>
      <c r="Y103" s="61"/>
      <c r="Z103" s="61"/>
      <c r="AA103" s="61"/>
    </row>
    <row r="104" spans="1:27" x14ac:dyDescent="0.25">
      <c r="A104" s="61"/>
      <c r="B104" s="61"/>
      <c r="C104" s="61"/>
      <c r="D104" s="61"/>
      <c r="E104" s="61"/>
      <c r="F104" s="61"/>
      <c r="G104" s="61"/>
      <c r="H104" s="61"/>
      <c r="I104" s="61"/>
      <c r="J104" s="61"/>
      <c r="K104" s="61"/>
      <c r="L104" s="61"/>
      <c r="M104" s="61"/>
      <c r="N104" s="61"/>
      <c r="O104" s="61"/>
      <c r="P104" s="61"/>
      <c r="Q104" s="61"/>
      <c r="R104" s="61"/>
      <c r="S104" s="61"/>
      <c r="T104" s="61"/>
      <c r="U104" s="61"/>
      <c r="V104" s="61"/>
      <c r="W104" s="61"/>
      <c r="X104" s="61"/>
      <c r="Y104" s="61"/>
      <c r="Z104" s="61"/>
      <c r="AA104" s="61"/>
    </row>
    <row r="105" spans="1:27" x14ac:dyDescent="0.25">
      <c r="A105" s="61"/>
      <c r="B105" s="61"/>
      <c r="C105" s="61"/>
      <c r="D105" s="61"/>
      <c r="E105" s="61"/>
      <c r="F105" s="61"/>
      <c r="G105" s="61"/>
      <c r="H105" s="61"/>
      <c r="I105" s="61"/>
      <c r="J105" s="61"/>
      <c r="K105" s="61"/>
      <c r="L105" s="61"/>
      <c r="M105" s="61"/>
      <c r="N105" s="61"/>
      <c r="O105" s="61"/>
      <c r="P105" s="61"/>
      <c r="Q105" s="61"/>
      <c r="R105" s="61"/>
      <c r="S105" s="61"/>
      <c r="T105" s="61"/>
      <c r="U105" s="61"/>
      <c r="V105" s="61"/>
      <c r="W105" s="61"/>
      <c r="X105" s="61"/>
      <c r="Y105" s="61"/>
      <c r="Z105" s="61"/>
      <c r="AA105" s="61"/>
    </row>
    <row r="106" spans="1:27" x14ac:dyDescent="0.25">
      <c r="A106" s="61"/>
      <c r="B106" s="61"/>
      <c r="C106" s="61"/>
      <c r="D106" s="61"/>
      <c r="E106" s="61"/>
      <c r="F106" s="61"/>
      <c r="G106" s="61"/>
      <c r="H106" s="61"/>
      <c r="I106" s="61"/>
      <c r="J106" s="61"/>
      <c r="K106" s="61"/>
      <c r="L106" s="61"/>
      <c r="M106" s="61"/>
      <c r="N106" s="61"/>
      <c r="O106" s="61"/>
      <c r="P106" s="61"/>
      <c r="Q106" s="61"/>
      <c r="R106" s="61"/>
      <c r="S106" s="61"/>
      <c r="T106" s="61"/>
      <c r="U106" s="61"/>
      <c r="V106" s="61"/>
      <c r="W106" s="61"/>
      <c r="X106" s="61"/>
      <c r="Y106" s="61"/>
      <c r="Z106" s="61"/>
      <c r="AA106" s="61"/>
    </row>
    <row r="107" spans="1:27" x14ac:dyDescent="0.25">
      <c r="A107" s="61"/>
      <c r="B107" s="61"/>
      <c r="C107" s="61"/>
      <c r="D107" s="61"/>
      <c r="E107" s="61"/>
      <c r="F107" s="61"/>
      <c r="G107" s="61"/>
      <c r="H107" s="61"/>
      <c r="I107" s="61"/>
      <c r="J107" s="61"/>
      <c r="K107" s="61"/>
      <c r="L107" s="61"/>
      <c r="M107" s="61"/>
      <c r="N107" s="61"/>
      <c r="O107" s="61"/>
      <c r="P107" s="61"/>
      <c r="Q107" s="61"/>
      <c r="R107" s="61"/>
      <c r="S107" s="61"/>
      <c r="T107" s="61"/>
      <c r="U107" s="61"/>
      <c r="V107" s="61"/>
      <c r="W107" s="61"/>
      <c r="X107" s="61"/>
      <c r="Y107" s="61"/>
      <c r="Z107" s="61"/>
      <c r="AA107" s="61"/>
    </row>
    <row r="108" spans="1:27" x14ac:dyDescent="0.25">
      <c r="A108" s="61"/>
      <c r="B108" s="61"/>
      <c r="C108" s="61"/>
      <c r="D108" s="61"/>
      <c r="E108" s="61"/>
      <c r="F108" s="61"/>
      <c r="G108" s="61"/>
      <c r="H108" s="61"/>
      <c r="I108" s="61"/>
      <c r="J108" s="61"/>
      <c r="K108" s="61"/>
      <c r="L108" s="61"/>
      <c r="M108" s="61"/>
      <c r="N108" s="61"/>
      <c r="O108" s="61"/>
      <c r="P108" s="61"/>
      <c r="Q108" s="61"/>
      <c r="R108" s="61"/>
      <c r="S108" s="61"/>
      <c r="T108" s="61"/>
      <c r="U108" s="61"/>
      <c r="V108" s="61"/>
      <c r="W108" s="61"/>
      <c r="X108" s="61"/>
      <c r="Y108" s="61"/>
      <c r="Z108" s="61"/>
      <c r="AA108" s="61"/>
    </row>
    <row r="109" spans="1:27" x14ac:dyDescent="0.25">
      <c r="A109" s="61"/>
      <c r="B109" s="61"/>
      <c r="C109" s="61"/>
      <c r="D109" s="61"/>
      <c r="E109" s="61"/>
      <c r="F109" s="61"/>
      <c r="G109" s="61"/>
      <c r="H109" s="61"/>
      <c r="I109" s="61"/>
      <c r="J109" s="61"/>
      <c r="K109" s="61"/>
      <c r="L109" s="61"/>
      <c r="M109" s="61"/>
      <c r="N109" s="61"/>
      <c r="O109" s="61"/>
      <c r="P109" s="61"/>
      <c r="Q109" s="61"/>
      <c r="R109" s="61"/>
      <c r="S109" s="61"/>
      <c r="T109" s="61"/>
      <c r="U109" s="61"/>
      <c r="V109" s="61"/>
      <c r="W109" s="61"/>
      <c r="X109" s="61"/>
      <c r="Y109" s="61"/>
      <c r="Z109" s="61"/>
      <c r="AA109" s="61"/>
    </row>
    <row r="110" spans="1:27" x14ac:dyDescent="0.25">
      <c r="A110" s="61"/>
      <c r="B110" s="61"/>
      <c r="C110" s="61"/>
      <c r="D110" s="61"/>
      <c r="E110" s="61"/>
      <c r="F110" s="61"/>
      <c r="G110" s="61"/>
      <c r="H110" s="61"/>
      <c r="I110" s="61"/>
      <c r="J110" s="61"/>
      <c r="K110" s="61"/>
      <c r="L110" s="61"/>
      <c r="M110" s="61"/>
      <c r="N110" s="61"/>
      <c r="O110" s="61"/>
      <c r="P110" s="61"/>
      <c r="Q110" s="61"/>
      <c r="R110" s="61"/>
      <c r="S110" s="61"/>
      <c r="T110" s="61"/>
      <c r="U110" s="61"/>
      <c r="V110" s="61"/>
      <c r="W110" s="61"/>
      <c r="X110" s="61"/>
      <c r="Y110" s="61"/>
      <c r="Z110" s="61"/>
      <c r="AA110" s="61"/>
    </row>
    <row r="111" spans="1:27" x14ac:dyDescent="0.25">
      <c r="A111" s="61"/>
      <c r="B111" s="61"/>
      <c r="C111" s="61"/>
      <c r="D111" s="61"/>
      <c r="E111" s="61"/>
      <c r="F111" s="61"/>
      <c r="G111" s="61"/>
      <c r="H111" s="61"/>
      <c r="I111" s="61"/>
      <c r="J111" s="61"/>
      <c r="K111" s="61"/>
      <c r="L111" s="61"/>
      <c r="M111" s="61"/>
      <c r="N111" s="61"/>
      <c r="O111" s="61"/>
      <c r="P111" s="61"/>
      <c r="Q111" s="61"/>
      <c r="R111" s="61"/>
      <c r="S111" s="61"/>
      <c r="T111" s="61"/>
      <c r="U111" s="61"/>
      <c r="V111" s="61"/>
      <c r="W111" s="61"/>
      <c r="X111" s="61"/>
      <c r="Y111" s="61"/>
      <c r="Z111" s="61"/>
      <c r="AA111" s="61"/>
    </row>
    <row r="112" spans="1:27" x14ac:dyDescent="0.25">
      <c r="A112" s="61"/>
      <c r="B112" s="61"/>
      <c r="C112" s="61"/>
      <c r="D112" s="61"/>
      <c r="E112" s="61"/>
      <c r="F112" s="61"/>
      <c r="G112" s="61"/>
      <c r="H112" s="61"/>
      <c r="I112" s="61"/>
      <c r="J112" s="61"/>
      <c r="K112" s="61"/>
      <c r="L112" s="61"/>
      <c r="M112" s="61"/>
      <c r="N112" s="61"/>
      <c r="O112" s="61"/>
      <c r="P112" s="61"/>
      <c r="Q112" s="61"/>
      <c r="R112" s="61"/>
      <c r="S112" s="61"/>
      <c r="T112" s="61"/>
      <c r="U112" s="61"/>
      <c r="V112" s="61"/>
      <c r="W112" s="61"/>
      <c r="X112" s="61"/>
      <c r="Y112" s="61"/>
      <c r="Z112" s="61"/>
      <c r="AA112" s="61"/>
    </row>
    <row r="113" spans="1:27" x14ac:dyDescent="0.25">
      <c r="A113" s="61"/>
      <c r="B113" s="61"/>
      <c r="C113" s="61"/>
      <c r="D113" s="61"/>
      <c r="E113" s="61"/>
      <c r="F113" s="61"/>
      <c r="G113" s="61"/>
      <c r="H113" s="61"/>
      <c r="I113" s="61"/>
      <c r="J113" s="61"/>
      <c r="K113" s="61"/>
      <c r="L113" s="61"/>
      <c r="M113" s="61"/>
      <c r="N113" s="61"/>
      <c r="O113" s="61"/>
      <c r="P113" s="61"/>
      <c r="Q113" s="61"/>
      <c r="R113" s="61"/>
      <c r="S113" s="61"/>
      <c r="T113" s="61"/>
      <c r="U113" s="61"/>
      <c r="V113" s="61"/>
      <c r="W113" s="61"/>
      <c r="X113" s="61"/>
      <c r="Y113" s="61"/>
      <c r="Z113" s="61"/>
      <c r="AA113" s="61"/>
    </row>
    <row r="114" spans="1:27" x14ac:dyDescent="0.25">
      <c r="A114" s="61"/>
      <c r="B114" s="61"/>
      <c r="C114" s="61"/>
      <c r="D114" s="61"/>
      <c r="E114" s="61"/>
      <c r="F114" s="61"/>
      <c r="G114" s="61"/>
      <c r="H114" s="61"/>
      <c r="I114" s="61"/>
      <c r="J114" s="61"/>
      <c r="K114" s="61"/>
      <c r="L114" s="61"/>
      <c r="M114" s="61"/>
      <c r="N114" s="61"/>
      <c r="O114" s="61"/>
      <c r="P114" s="61"/>
      <c r="Q114" s="61"/>
      <c r="R114" s="61"/>
      <c r="S114" s="61"/>
      <c r="T114" s="61"/>
      <c r="U114" s="61"/>
      <c r="V114" s="61"/>
      <c r="W114" s="61"/>
      <c r="X114" s="61"/>
      <c r="Y114" s="61"/>
      <c r="Z114" s="61"/>
      <c r="AA114" s="61"/>
    </row>
    <row r="115" spans="1:27" x14ac:dyDescent="0.25">
      <c r="A115" s="61"/>
      <c r="B115" s="61"/>
      <c r="C115" s="61"/>
      <c r="D115" s="61"/>
      <c r="E115" s="61"/>
      <c r="F115" s="61"/>
      <c r="G115" s="61"/>
      <c r="H115" s="61"/>
      <c r="I115" s="61"/>
      <c r="J115" s="61"/>
      <c r="K115" s="61"/>
      <c r="L115" s="61"/>
      <c r="M115" s="61"/>
      <c r="N115" s="61"/>
      <c r="O115" s="61"/>
      <c r="P115" s="61"/>
      <c r="Q115" s="61"/>
      <c r="R115" s="61"/>
      <c r="S115" s="61"/>
      <c r="T115" s="61"/>
      <c r="U115" s="61"/>
      <c r="V115" s="61"/>
      <c r="W115" s="61"/>
      <c r="X115" s="61"/>
      <c r="Y115" s="61"/>
      <c r="Z115" s="61"/>
      <c r="AA115" s="61"/>
    </row>
    <row r="116" spans="1:27" x14ac:dyDescent="0.25">
      <c r="A116" s="61"/>
      <c r="B116" s="61"/>
      <c r="C116" s="61"/>
      <c r="D116" s="61"/>
      <c r="E116" s="61"/>
      <c r="F116" s="61"/>
      <c r="G116" s="61"/>
      <c r="H116" s="61"/>
      <c r="I116" s="61"/>
      <c r="J116" s="61"/>
      <c r="K116" s="61"/>
      <c r="L116" s="61"/>
      <c r="M116" s="61"/>
      <c r="N116" s="61"/>
      <c r="O116" s="61"/>
      <c r="P116" s="61"/>
      <c r="Q116" s="61"/>
      <c r="R116" s="61"/>
      <c r="S116" s="61"/>
      <c r="T116" s="61"/>
      <c r="U116" s="61"/>
      <c r="V116" s="61"/>
      <c r="W116" s="61"/>
      <c r="X116" s="61"/>
      <c r="Y116" s="61"/>
      <c r="Z116" s="61"/>
      <c r="AA116" s="61"/>
    </row>
    <row r="117" spans="1:27" x14ac:dyDescent="0.25">
      <c r="A117" s="61"/>
      <c r="B117" s="61"/>
      <c r="C117" s="61"/>
      <c r="D117" s="61"/>
      <c r="E117" s="61"/>
      <c r="F117" s="61"/>
      <c r="G117" s="61"/>
      <c r="H117" s="61"/>
      <c r="I117" s="61"/>
      <c r="J117" s="61"/>
      <c r="K117" s="61"/>
      <c r="L117" s="61"/>
      <c r="M117" s="61"/>
      <c r="N117" s="61"/>
      <c r="O117" s="61"/>
      <c r="P117" s="61"/>
      <c r="Q117" s="61"/>
      <c r="R117" s="61"/>
      <c r="S117" s="61"/>
      <c r="T117" s="61"/>
      <c r="U117" s="61"/>
      <c r="V117" s="61"/>
      <c r="W117" s="61"/>
      <c r="X117" s="61"/>
      <c r="Y117" s="61"/>
      <c r="Z117" s="61"/>
      <c r="AA117" s="61"/>
    </row>
  </sheetData>
  <sheetProtection algorithmName="SHA-512" hashValue="X2mUwy/fHGKAF9657Owroqzwm2+m5sDyBzECAFUCfpiZOPKONdbTr+k+2lYqPYJV2lev+SbzW/MVpIFRYU0aQQ==" saltValue="28E7wpGEI7omtbMx8CeH4g==" spinCount="100000" sheet="1" selectLockedCells="1"/>
  <protectedRanges>
    <protectedRange sqref="F12:G12" name="Range1"/>
  </protectedRanges>
  <mergeCells count="11">
    <mergeCell ref="B10:G10"/>
    <mergeCell ref="A3:G3"/>
    <mergeCell ref="B6:G6"/>
    <mergeCell ref="B7:G7"/>
    <mergeCell ref="B8:G8"/>
    <mergeCell ref="B9:G9"/>
    <mergeCell ref="D12:E12"/>
    <mergeCell ref="F12:G12"/>
    <mergeCell ref="F27:G28"/>
    <mergeCell ref="A29:E29"/>
    <mergeCell ref="F29:G29"/>
  </mergeCells>
  <pageMargins left="0.9055118110236221" right="0.70866141732283472" top="0.74803149606299213" bottom="0.74803149606299213" header="0.31496062992125984" footer="0.31496062992125984"/>
  <pageSetup scale="6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Button 1">
              <controlPr defaultSize="0" print="0" autoFill="0" autoPict="0" macro="[0]!Clear1">
                <anchor moveWithCells="1" sizeWithCells="1">
                  <from>
                    <xdr:col>3</xdr:col>
                    <xdr:colOff>0</xdr:colOff>
                    <xdr:row>15</xdr:row>
                    <xdr:rowOff>0</xdr:rowOff>
                  </from>
                  <to>
                    <xdr:col>5</xdr:col>
                    <xdr:colOff>0</xdr:colOff>
                    <xdr:row>17</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87131-A7C6-4435-9DCE-2700CF3C007A}">
  <sheetPr>
    <pageSetUpPr fitToPage="1"/>
  </sheetPr>
  <dimension ref="A1:H99"/>
  <sheetViews>
    <sheetView topLeftCell="A34" zoomScale="115" zoomScaleNormal="115" workbookViewId="0">
      <selection activeCell="B28" sqref="B28:E28"/>
    </sheetView>
  </sheetViews>
  <sheetFormatPr defaultColWidth="11.42578125" defaultRowHeight="15" x14ac:dyDescent="0.25"/>
  <cols>
    <col min="1" max="1" width="38.7109375" customWidth="1"/>
    <col min="2" max="2" width="14" customWidth="1"/>
    <col min="3" max="3" width="9" customWidth="1"/>
    <col min="4" max="4" width="17.7109375" customWidth="1"/>
    <col min="5" max="5" width="17.140625" customWidth="1"/>
  </cols>
  <sheetData>
    <row r="1" spans="1:7" ht="74.25" customHeight="1" x14ac:dyDescent="0.25"/>
    <row r="2" spans="1:7" ht="15.75" thickBot="1" x14ac:dyDescent="0.3"/>
    <row r="3" spans="1:7" ht="34.9" customHeight="1" thickBot="1" x14ac:dyDescent="0.3">
      <c r="A3" s="103" t="s">
        <v>2</v>
      </c>
      <c r="B3" s="104"/>
      <c r="C3" s="104"/>
      <c r="D3" s="104"/>
      <c r="E3" s="104"/>
      <c r="F3" s="104"/>
      <c r="G3" s="105"/>
    </row>
    <row r="4" spans="1:7" ht="17.45" customHeight="1" x14ac:dyDescent="0.4">
      <c r="A4" t="s">
        <v>3</v>
      </c>
      <c r="B4" s="1"/>
    </row>
    <row r="5" spans="1:7" ht="17.45" customHeight="1" thickBot="1" x14ac:dyDescent="0.45">
      <c r="A5" s="4" t="s">
        <v>4</v>
      </c>
      <c r="B5" s="1"/>
    </row>
    <row r="6" spans="1:7" ht="17.45" customHeight="1" x14ac:dyDescent="0.3">
      <c r="A6" s="43" t="s">
        <v>5</v>
      </c>
      <c r="B6" s="106"/>
      <c r="C6" s="106"/>
      <c r="D6" s="106"/>
      <c r="E6" s="106"/>
      <c r="F6" s="106"/>
      <c r="G6" s="107"/>
    </row>
    <row r="7" spans="1:7" ht="17.45" customHeight="1" x14ac:dyDescent="0.3">
      <c r="A7" s="44" t="s">
        <v>6</v>
      </c>
      <c r="B7" s="108"/>
      <c r="C7" s="109"/>
      <c r="D7" s="109"/>
      <c r="E7" s="109"/>
      <c r="F7" s="109"/>
      <c r="G7" s="110"/>
    </row>
    <row r="8" spans="1:7" ht="17.45" customHeight="1" x14ac:dyDescent="0.3">
      <c r="A8" s="45" t="s">
        <v>7</v>
      </c>
      <c r="B8" s="111"/>
      <c r="C8" s="111"/>
      <c r="D8" s="111"/>
      <c r="E8" s="111"/>
      <c r="F8" s="111"/>
      <c r="G8" s="112"/>
    </row>
    <row r="9" spans="1:7" ht="17.45" customHeight="1" x14ac:dyDescent="0.3">
      <c r="A9" s="45" t="s">
        <v>8</v>
      </c>
      <c r="B9" s="113"/>
      <c r="C9" s="111"/>
      <c r="D9" s="111"/>
      <c r="E9" s="111"/>
      <c r="F9" s="111"/>
      <c r="G9" s="112"/>
    </row>
    <row r="10" spans="1:7" ht="17.45" customHeight="1" thickBot="1" x14ac:dyDescent="0.35">
      <c r="A10" s="46" t="s">
        <v>9</v>
      </c>
      <c r="B10" s="101"/>
      <c r="C10" s="101"/>
      <c r="D10" s="101"/>
      <c r="E10" s="101"/>
      <c r="F10" s="101"/>
      <c r="G10" s="102"/>
    </row>
    <row r="11" spans="1:7" ht="17.45" customHeight="1" thickBot="1" x14ac:dyDescent="0.3"/>
    <row r="12" spans="1:7" ht="21.75" thickBot="1" x14ac:dyDescent="0.4">
      <c r="A12" s="5" t="s">
        <v>10</v>
      </c>
      <c r="B12" s="6" t="s">
        <v>1</v>
      </c>
      <c r="D12" s="91" t="s">
        <v>11</v>
      </c>
      <c r="E12" s="92"/>
      <c r="F12" s="93">
        <f ca="1">TODAY()</f>
        <v>45940</v>
      </c>
      <c r="G12" s="94"/>
    </row>
    <row r="13" spans="1:7" x14ac:dyDescent="0.25">
      <c r="A13" s="7">
        <v>0.08</v>
      </c>
      <c r="B13" s="39">
        <v>1</v>
      </c>
    </row>
    <row r="14" spans="1:7" x14ac:dyDescent="0.25">
      <c r="A14" s="8">
        <v>0.16</v>
      </c>
      <c r="B14" s="2">
        <v>4</v>
      </c>
    </row>
    <row r="15" spans="1:7" x14ac:dyDescent="0.25">
      <c r="A15" s="8">
        <v>0.315</v>
      </c>
      <c r="B15" s="2">
        <v>27</v>
      </c>
    </row>
    <row r="16" spans="1:7" x14ac:dyDescent="0.25">
      <c r="A16" s="8">
        <v>0.63</v>
      </c>
      <c r="B16" s="2">
        <v>65</v>
      </c>
    </row>
    <row r="17" spans="1:7" x14ac:dyDescent="0.25">
      <c r="A17" s="8">
        <v>1.25</v>
      </c>
      <c r="B17" s="2">
        <v>80</v>
      </c>
    </row>
    <row r="18" spans="1:7" x14ac:dyDescent="0.25">
      <c r="A18" s="8">
        <v>2.5</v>
      </c>
      <c r="B18" s="2">
        <v>90</v>
      </c>
    </row>
    <row r="19" spans="1:7" x14ac:dyDescent="0.25">
      <c r="A19" s="8">
        <v>5</v>
      </c>
      <c r="B19" s="2">
        <v>97</v>
      </c>
    </row>
    <row r="20" spans="1:7" ht="15.75" thickBot="1" x14ac:dyDescent="0.3">
      <c r="A20" s="9">
        <v>10</v>
      </c>
      <c r="B20" s="3">
        <v>100</v>
      </c>
    </row>
    <row r="21" spans="1:7" ht="15.75" thickBot="1" x14ac:dyDescent="0.3"/>
    <row r="22" spans="1:7" ht="21.75" thickBot="1" x14ac:dyDescent="0.4">
      <c r="A22" s="26" t="s">
        <v>12</v>
      </c>
      <c r="B22" s="24" t="s">
        <v>13</v>
      </c>
      <c r="C22" s="24" t="s">
        <v>14</v>
      </c>
      <c r="D22" s="24" t="s">
        <v>15</v>
      </c>
      <c r="E22" s="27" t="s">
        <v>16</v>
      </c>
    </row>
    <row r="23" spans="1:7" ht="15.75" x14ac:dyDescent="0.25">
      <c r="A23" s="43" t="s">
        <v>17</v>
      </c>
      <c r="B23" s="28">
        <v>0.2</v>
      </c>
      <c r="C23" s="47" t="s">
        <v>18</v>
      </c>
      <c r="D23" s="42" t="s">
        <v>19</v>
      </c>
      <c r="E23" s="48" t="str">
        <f>IF(B23="","Saisir des valeurs",IF(OR(B23=0.2,AND(B23&gt;0.2,B23&lt;1),B23=1),"OK","Non conforme"))</f>
        <v>OK</v>
      </c>
    </row>
    <row r="24" spans="1:7" ht="15.75" x14ac:dyDescent="0.25">
      <c r="A24" s="45" t="s">
        <v>20</v>
      </c>
      <c r="B24" s="25">
        <v>0.56999999999999995</v>
      </c>
      <c r="C24" s="49" t="s">
        <v>18</v>
      </c>
      <c r="D24" s="40"/>
      <c r="E24" s="50" t="str">
        <f>IF(B24="","Saisir des valeurs","")</f>
        <v/>
      </c>
    </row>
    <row r="25" spans="1:7" ht="15.75" customHeight="1" thickBot="1" x14ac:dyDescent="0.3">
      <c r="A25" s="45" t="s">
        <v>21</v>
      </c>
      <c r="B25" s="32">
        <f>IF(OR(B23="",B24=""),"",B24/B23)</f>
        <v>2.8499999999999996</v>
      </c>
      <c r="C25" s="49"/>
      <c r="D25" s="51" t="s">
        <v>22</v>
      </c>
      <c r="E25" s="52" t="str">
        <f>IF(B25="","",IF(OR(B25=4.5,B25&lt;4.5),"OK","Non conforme"))</f>
        <v>OK</v>
      </c>
    </row>
    <row r="26" spans="1:7" ht="30.75" customHeight="1" x14ac:dyDescent="0.25">
      <c r="A26" s="30" t="s">
        <v>23</v>
      </c>
      <c r="B26" s="32">
        <f>IF(B13="","",B13)</f>
        <v>1</v>
      </c>
      <c r="C26" s="49" t="s">
        <v>24</v>
      </c>
      <c r="D26" s="40" t="s">
        <v>25</v>
      </c>
      <c r="E26" s="52" t="str">
        <f>IF(B26="","",IF(OR(B26=3,B26&lt;3),"OK","Non conforme"))</f>
        <v>OK</v>
      </c>
      <c r="F26" s="95" t="s">
        <v>26</v>
      </c>
      <c r="G26" s="96"/>
    </row>
    <row r="27" spans="1:7" ht="30.75" customHeight="1" thickBot="1" x14ac:dyDescent="0.3">
      <c r="A27" s="31" t="s">
        <v>27</v>
      </c>
      <c r="B27" s="29">
        <v>10</v>
      </c>
      <c r="C27" s="53" t="s">
        <v>24</v>
      </c>
      <c r="D27" s="41" t="s">
        <v>28</v>
      </c>
      <c r="E27" s="54" t="str">
        <f>IF(B27="","",IF(OR(B27&lt;20,B27=20),"OK","Non conforme"))</f>
        <v>OK</v>
      </c>
      <c r="F27" s="97"/>
      <c r="G27" s="98"/>
    </row>
    <row r="28" spans="1:7" ht="30.75" customHeight="1" thickBot="1" x14ac:dyDescent="0.3">
      <c r="A28" s="11" t="s">
        <v>29</v>
      </c>
      <c r="B28" s="87" t="s">
        <v>30</v>
      </c>
      <c r="C28" s="87"/>
      <c r="D28" s="87"/>
      <c r="E28" s="88"/>
      <c r="F28" s="89" t="str">
        <f>IF(OR(E23="",E25="",E26="",E27=""),"",IF(AND(E23="OK",E25="OK",E26="OK",E27="OK"),"OK","NON"))</f>
        <v>OK</v>
      </c>
      <c r="G28" s="90"/>
    </row>
    <row r="29" spans="1:7" ht="30.75" customHeight="1" thickBot="1" x14ac:dyDescent="0.3">
      <c r="A29" s="10" t="s">
        <v>31</v>
      </c>
      <c r="B29" s="99" t="s">
        <v>32</v>
      </c>
      <c r="C29" s="99"/>
      <c r="D29" s="99"/>
      <c r="E29" s="100"/>
      <c r="F29" s="89" t="str">
        <f>IF(OR(E25="",E26="",E27=""),"",IF(AND(B96="OK",B97="OK",E26="OK",E27="OK"),"OK","NON"))</f>
        <v>NON</v>
      </c>
      <c r="G29" s="90"/>
    </row>
    <row r="30" spans="1:7" ht="30.75" customHeight="1" thickBot="1" x14ac:dyDescent="0.3">
      <c r="A30" s="11" t="s">
        <v>33</v>
      </c>
      <c r="B30" s="87" t="s">
        <v>34</v>
      </c>
      <c r="C30" s="87"/>
      <c r="D30" s="87"/>
      <c r="E30" s="88"/>
      <c r="F30" s="89" t="str">
        <f>IF(OR(E23="",E25="",E26="",E27=""),"",IF(AND(E23="OK",E25="OK",E26="OK",E27="OK"),"OK","NON"))</f>
        <v>OK</v>
      </c>
      <c r="G30" s="90"/>
    </row>
    <row r="64" ht="395.45" customHeight="1" x14ac:dyDescent="0.25"/>
    <row r="75" spans="4:5" ht="15.75" thickBot="1" x14ac:dyDescent="0.3"/>
    <row r="76" spans="4:5" x14ac:dyDescent="0.25">
      <c r="D76" s="7" t="s">
        <v>35</v>
      </c>
      <c r="E76" s="12"/>
    </row>
    <row r="77" spans="4:5" x14ac:dyDescent="0.25">
      <c r="D77" s="8" t="s">
        <v>36</v>
      </c>
      <c r="E77" s="13"/>
    </row>
    <row r="78" spans="4:5" x14ac:dyDescent="0.25">
      <c r="D78" s="8">
        <v>0.08</v>
      </c>
      <c r="E78" s="13">
        <v>3</v>
      </c>
    </row>
    <row r="79" spans="4:5" x14ac:dyDescent="0.25">
      <c r="D79" s="8">
        <v>0.2</v>
      </c>
      <c r="E79" s="13">
        <v>10</v>
      </c>
    </row>
    <row r="80" spans="4:5" ht="15.75" thickBot="1" x14ac:dyDescent="0.3">
      <c r="D80" s="15">
        <v>0.21</v>
      </c>
      <c r="E80" s="16">
        <v>100</v>
      </c>
    </row>
    <row r="81" spans="1:8" x14ac:dyDescent="0.25">
      <c r="D81" s="17" t="s">
        <v>37</v>
      </c>
      <c r="E81" s="18"/>
    </row>
    <row r="82" spans="1:8" x14ac:dyDescent="0.25">
      <c r="D82" s="19">
        <v>0.08</v>
      </c>
      <c r="E82" s="20">
        <v>2</v>
      </c>
    </row>
    <row r="83" spans="1:8" x14ac:dyDescent="0.25">
      <c r="D83" s="19">
        <v>0.25</v>
      </c>
      <c r="E83" s="20">
        <v>10</v>
      </c>
    </row>
    <row r="84" spans="1:8" ht="15.75" thickBot="1" x14ac:dyDescent="0.3">
      <c r="D84" s="21">
        <v>0.26</v>
      </c>
      <c r="E84" s="22">
        <v>100</v>
      </c>
    </row>
    <row r="85" spans="1:8" x14ac:dyDescent="0.25">
      <c r="D85" s="7" t="s">
        <v>38</v>
      </c>
      <c r="E85" s="12"/>
    </row>
    <row r="86" spans="1:8" x14ac:dyDescent="0.25">
      <c r="D86" s="8">
        <v>0.49</v>
      </c>
      <c r="E86" s="13">
        <v>0</v>
      </c>
    </row>
    <row r="87" spans="1:8" x14ac:dyDescent="0.25">
      <c r="D87" s="8">
        <v>0.5</v>
      </c>
      <c r="E87" s="13">
        <v>10</v>
      </c>
    </row>
    <row r="88" spans="1:8" x14ac:dyDescent="0.25">
      <c r="D88" s="8">
        <v>2.5</v>
      </c>
      <c r="E88" s="13">
        <v>80</v>
      </c>
    </row>
    <row r="89" spans="1:8" ht="15.75" thickBot="1" x14ac:dyDescent="0.3">
      <c r="D89" s="9">
        <v>10</v>
      </c>
      <c r="E89" s="23">
        <v>81</v>
      </c>
    </row>
    <row r="90" spans="1:8" x14ac:dyDescent="0.25">
      <c r="D90" s="15" t="s">
        <v>39</v>
      </c>
      <c r="E90" s="16"/>
    </row>
    <row r="91" spans="1:8" x14ac:dyDescent="0.25">
      <c r="D91" s="15">
        <v>0.39</v>
      </c>
      <c r="E91" s="16">
        <v>0</v>
      </c>
    </row>
    <row r="92" spans="1:8" x14ac:dyDescent="0.25">
      <c r="D92" s="15">
        <v>0.4</v>
      </c>
      <c r="E92" s="16">
        <v>10</v>
      </c>
    </row>
    <row r="93" spans="1:8" x14ac:dyDescent="0.25">
      <c r="D93" s="15">
        <v>2.5</v>
      </c>
      <c r="E93" s="16">
        <v>85</v>
      </c>
    </row>
    <row r="94" spans="1:8" ht="15.75" thickBot="1" x14ac:dyDescent="0.3">
      <c r="D94" s="15">
        <v>10</v>
      </c>
      <c r="E94" s="16">
        <v>86</v>
      </c>
      <c r="G94" s="14" t="s">
        <v>40</v>
      </c>
      <c r="H94" s="14">
        <v>10</v>
      </c>
    </row>
    <row r="95" spans="1:8" x14ac:dyDescent="0.25">
      <c r="D95" s="7" t="s">
        <v>41</v>
      </c>
      <c r="E95" s="12"/>
      <c r="G95" s="14" t="s">
        <v>42</v>
      </c>
      <c r="H95" s="14">
        <v>60</v>
      </c>
    </row>
    <row r="96" spans="1:8" x14ac:dyDescent="0.25">
      <c r="A96" t="s">
        <v>43</v>
      </c>
      <c r="B96" t="str">
        <f>IF(OR(B23=0.25,AND(B23&gt;0.25,B23&lt;1),B23=1),"OK","Non")</f>
        <v>Non</v>
      </c>
      <c r="D96" s="8">
        <v>0.99</v>
      </c>
      <c r="E96" s="13">
        <v>0</v>
      </c>
      <c r="G96" s="14" t="s">
        <v>44</v>
      </c>
      <c r="H96" s="14">
        <v>2.5</v>
      </c>
    </row>
    <row r="97" spans="2:8" ht="15.75" x14ac:dyDescent="0.25">
      <c r="B97" s="52" t="str">
        <f>IF(B26="","",IF(OR(B26&lt;3),"OK","Non conforme"))</f>
        <v>OK</v>
      </c>
      <c r="D97" s="8">
        <v>1</v>
      </c>
      <c r="E97" s="13">
        <v>10</v>
      </c>
      <c r="G97" s="14" t="s">
        <v>45</v>
      </c>
      <c r="H97" s="14">
        <f>100-B27</f>
        <v>90</v>
      </c>
    </row>
    <row r="98" spans="2:8" x14ac:dyDescent="0.25">
      <c r="D98" s="8">
        <v>2.5</v>
      </c>
      <c r="E98" s="13">
        <v>80</v>
      </c>
      <c r="G98" s="14" t="s">
        <v>46</v>
      </c>
      <c r="H98" s="14">
        <v>0.08</v>
      </c>
    </row>
    <row r="99" spans="2:8" ht="15.75" thickBot="1" x14ac:dyDescent="0.3">
      <c r="D99" s="9"/>
      <c r="E99" s="23"/>
    </row>
  </sheetData>
  <sheetProtection selectLockedCells="1"/>
  <mergeCells count="15">
    <mergeCell ref="B10:G10"/>
    <mergeCell ref="A3:G3"/>
    <mergeCell ref="B6:G6"/>
    <mergeCell ref="B7:G7"/>
    <mergeCell ref="B8:G8"/>
    <mergeCell ref="B9:G9"/>
    <mergeCell ref="B30:E30"/>
    <mergeCell ref="F30:G30"/>
    <mergeCell ref="D12:E12"/>
    <mergeCell ref="F12:G12"/>
    <mergeCell ref="F26:G27"/>
    <mergeCell ref="B28:E28"/>
    <mergeCell ref="F28:G28"/>
    <mergeCell ref="B29:E29"/>
    <mergeCell ref="F29:G29"/>
  </mergeCells>
  <pageMargins left="0.9055118110236221" right="0.70866141732283472" top="0.74803149606299213" bottom="0.74803149606299213" header="0.31496062992125984" footer="0.31496062992125984"/>
  <pageSetup scale="6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79A40-0D7E-44DE-B4B0-6385E69E480C}">
  <sheetPr>
    <pageSetUpPr fitToPage="1"/>
  </sheetPr>
  <dimension ref="A1:H99"/>
  <sheetViews>
    <sheetView topLeftCell="A29" zoomScale="115" zoomScaleNormal="115" workbookViewId="0">
      <selection activeCell="B28" sqref="B28:E28"/>
    </sheetView>
  </sheetViews>
  <sheetFormatPr defaultColWidth="11.42578125" defaultRowHeight="15" x14ac:dyDescent="0.25"/>
  <cols>
    <col min="1" max="1" width="38.7109375" customWidth="1"/>
    <col min="2" max="2" width="14" customWidth="1"/>
    <col min="3" max="3" width="9" customWidth="1"/>
    <col min="4" max="4" width="17.7109375" customWidth="1"/>
    <col min="5" max="5" width="17.140625" customWidth="1"/>
  </cols>
  <sheetData>
    <row r="1" spans="1:7" ht="74.25" customHeight="1" x14ac:dyDescent="0.25"/>
    <row r="2" spans="1:7" ht="15.75" thickBot="1" x14ac:dyDescent="0.3"/>
    <row r="3" spans="1:7" ht="34.9" customHeight="1" thickBot="1" x14ac:dyDescent="0.3">
      <c r="A3" s="103" t="s">
        <v>2</v>
      </c>
      <c r="B3" s="104"/>
      <c r="C3" s="104"/>
      <c r="D3" s="104"/>
      <c r="E3" s="104"/>
      <c r="F3" s="104"/>
      <c r="G3" s="105"/>
    </row>
    <row r="4" spans="1:7" ht="17.45" customHeight="1" x14ac:dyDescent="0.4">
      <c r="A4" t="s">
        <v>3</v>
      </c>
      <c r="B4" s="1"/>
    </row>
    <row r="5" spans="1:7" ht="17.45" customHeight="1" thickBot="1" x14ac:dyDescent="0.45">
      <c r="A5" s="4" t="s">
        <v>4</v>
      </c>
      <c r="B5" s="1"/>
    </row>
    <row r="6" spans="1:7" ht="17.45" customHeight="1" x14ac:dyDescent="0.3">
      <c r="A6" s="43" t="s">
        <v>5</v>
      </c>
      <c r="B6" s="106"/>
      <c r="C6" s="106"/>
      <c r="D6" s="106"/>
      <c r="E6" s="106"/>
      <c r="F6" s="106"/>
      <c r="G6" s="107"/>
    </row>
    <row r="7" spans="1:7" ht="17.45" customHeight="1" x14ac:dyDescent="0.3">
      <c r="A7" s="44" t="s">
        <v>6</v>
      </c>
      <c r="B7" s="108"/>
      <c r="C7" s="109"/>
      <c r="D7" s="109"/>
      <c r="E7" s="109"/>
      <c r="F7" s="109"/>
      <c r="G7" s="110"/>
    </row>
    <row r="8" spans="1:7" ht="17.45" customHeight="1" x14ac:dyDescent="0.3">
      <c r="A8" s="45" t="s">
        <v>7</v>
      </c>
      <c r="B8" s="111"/>
      <c r="C8" s="111"/>
      <c r="D8" s="111"/>
      <c r="E8" s="111"/>
      <c r="F8" s="111"/>
      <c r="G8" s="112"/>
    </row>
    <row r="9" spans="1:7" ht="17.45" customHeight="1" x14ac:dyDescent="0.3">
      <c r="A9" s="45" t="s">
        <v>8</v>
      </c>
      <c r="B9" s="113"/>
      <c r="C9" s="111"/>
      <c r="D9" s="111"/>
      <c r="E9" s="111"/>
      <c r="F9" s="111"/>
      <c r="G9" s="112"/>
    </row>
    <row r="10" spans="1:7" ht="17.45" customHeight="1" thickBot="1" x14ac:dyDescent="0.35">
      <c r="A10" s="46" t="s">
        <v>9</v>
      </c>
      <c r="B10" s="101"/>
      <c r="C10" s="101"/>
      <c r="D10" s="101"/>
      <c r="E10" s="101"/>
      <c r="F10" s="101"/>
      <c r="G10" s="102"/>
    </row>
    <row r="11" spans="1:7" ht="17.45" customHeight="1" thickBot="1" x14ac:dyDescent="0.3"/>
    <row r="12" spans="1:7" ht="21.75" thickBot="1" x14ac:dyDescent="0.4">
      <c r="A12" s="5" t="s">
        <v>10</v>
      </c>
      <c r="B12" s="6" t="s">
        <v>1</v>
      </c>
      <c r="D12" s="91" t="s">
        <v>11</v>
      </c>
      <c r="E12" s="92"/>
      <c r="F12" s="93">
        <f ca="1">TODAY()</f>
        <v>45940</v>
      </c>
      <c r="G12" s="94"/>
    </row>
    <row r="13" spans="1:7" x14ac:dyDescent="0.25">
      <c r="A13" s="7">
        <v>0.08</v>
      </c>
      <c r="B13" s="39">
        <v>1.4</v>
      </c>
    </row>
    <row r="14" spans="1:7" x14ac:dyDescent="0.25">
      <c r="A14" s="8">
        <v>0.16</v>
      </c>
      <c r="B14" s="2">
        <v>4</v>
      </c>
    </row>
    <row r="15" spans="1:7" x14ac:dyDescent="0.25">
      <c r="A15" s="8">
        <v>0.315</v>
      </c>
      <c r="B15" s="2">
        <v>30.9</v>
      </c>
    </row>
    <row r="16" spans="1:7" x14ac:dyDescent="0.25">
      <c r="A16" s="8">
        <v>0.63</v>
      </c>
      <c r="B16" s="2">
        <v>62.9</v>
      </c>
    </row>
    <row r="17" spans="1:7" x14ac:dyDescent="0.25">
      <c r="A17" s="8">
        <v>1.25</v>
      </c>
      <c r="B17" s="2">
        <v>75</v>
      </c>
    </row>
    <row r="18" spans="1:7" x14ac:dyDescent="0.25">
      <c r="A18" s="8">
        <v>2.5</v>
      </c>
      <c r="B18" s="2">
        <v>83.3</v>
      </c>
    </row>
    <row r="19" spans="1:7" x14ac:dyDescent="0.25">
      <c r="A19" s="8">
        <v>5</v>
      </c>
      <c r="B19" s="2">
        <v>94.1</v>
      </c>
    </row>
    <row r="20" spans="1:7" ht="15.75" thickBot="1" x14ac:dyDescent="0.3">
      <c r="A20" s="9">
        <v>10</v>
      </c>
      <c r="B20" s="3">
        <v>100</v>
      </c>
    </row>
    <row r="21" spans="1:7" ht="15.75" thickBot="1" x14ac:dyDescent="0.3"/>
    <row r="22" spans="1:7" ht="21.75" thickBot="1" x14ac:dyDescent="0.4">
      <c r="A22" s="26" t="s">
        <v>12</v>
      </c>
      <c r="B22" s="24" t="s">
        <v>13</v>
      </c>
      <c r="C22" s="24" t="s">
        <v>14</v>
      </c>
      <c r="D22" s="24" t="s">
        <v>15</v>
      </c>
      <c r="E22" s="27" t="s">
        <v>16</v>
      </c>
    </row>
    <row r="23" spans="1:7" ht="15.75" x14ac:dyDescent="0.25">
      <c r="A23" s="43" t="s">
        <v>17</v>
      </c>
      <c r="B23" s="28">
        <v>0.2</v>
      </c>
      <c r="C23" s="47" t="s">
        <v>18</v>
      </c>
      <c r="D23" s="42" t="s">
        <v>19</v>
      </c>
      <c r="E23" s="48" t="str">
        <f>IF(B23="","Saisir des valeurs",IF(OR(B23=0.2,AND(B23&gt;0.2,B23&lt;1),B23=1),"OK","Non conforme"))</f>
        <v>OK</v>
      </c>
    </row>
    <row r="24" spans="1:7" ht="15.75" x14ac:dyDescent="0.25">
      <c r="A24" s="45" t="s">
        <v>20</v>
      </c>
      <c r="B24" s="25">
        <v>0.6</v>
      </c>
      <c r="C24" s="49" t="s">
        <v>18</v>
      </c>
      <c r="D24" s="40"/>
      <c r="E24" s="50" t="str">
        <f>IF(B24="","Saisir des valeurs","")</f>
        <v/>
      </c>
    </row>
    <row r="25" spans="1:7" ht="15.75" customHeight="1" thickBot="1" x14ac:dyDescent="0.3">
      <c r="A25" s="45" t="s">
        <v>21</v>
      </c>
      <c r="B25" s="32">
        <f>IF(OR(B23="",B24=""),"",B24/B23)</f>
        <v>2.9999999999999996</v>
      </c>
      <c r="C25" s="49"/>
      <c r="D25" s="51" t="s">
        <v>22</v>
      </c>
      <c r="E25" s="52" t="str">
        <f>IF(B25="","",IF(OR(B25=4.5,B25&lt;4.5),"OK","Non conforme"))</f>
        <v>OK</v>
      </c>
    </row>
    <row r="26" spans="1:7" ht="30.75" customHeight="1" x14ac:dyDescent="0.25">
      <c r="A26" s="30" t="s">
        <v>23</v>
      </c>
      <c r="B26" s="32">
        <f>IF(B13="","",B13)</f>
        <v>1.4</v>
      </c>
      <c r="C26" s="49" t="s">
        <v>24</v>
      </c>
      <c r="D26" s="40" t="s">
        <v>25</v>
      </c>
      <c r="E26" s="52" t="str">
        <f>IF(B26="","",IF(OR(B26=3,B26&lt;3),"OK","Non conforme"))</f>
        <v>OK</v>
      </c>
      <c r="F26" s="95" t="s">
        <v>26</v>
      </c>
      <c r="G26" s="96"/>
    </row>
    <row r="27" spans="1:7" ht="30.75" customHeight="1" thickBot="1" x14ac:dyDescent="0.3">
      <c r="A27" s="31" t="s">
        <v>27</v>
      </c>
      <c r="B27" s="29">
        <v>16</v>
      </c>
      <c r="C27" s="53" t="s">
        <v>24</v>
      </c>
      <c r="D27" s="41" t="s">
        <v>28</v>
      </c>
      <c r="E27" s="54" t="str">
        <f>IF(B27="","",IF(OR(B27&lt;20,B27=20),"OK","Non conforme"))</f>
        <v>OK</v>
      </c>
      <c r="F27" s="97"/>
      <c r="G27" s="98"/>
    </row>
    <row r="28" spans="1:7" ht="30.75" customHeight="1" thickBot="1" x14ac:dyDescent="0.3">
      <c r="A28" s="11" t="s">
        <v>29</v>
      </c>
      <c r="B28" s="87" t="s">
        <v>30</v>
      </c>
      <c r="C28" s="87"/>
      <c r="D28" s="87"/>
      <c r="E28" s="88"/>
      <c r="F28" s="89" t="str">
        <f>IF(OR(E23="",E25="",E26="",E27=""),"",IF(AND(E23="OK",E25="OK",E26="OK",E27="OK"),"OK","NON"))</f>
        <v>OK</v>
      </c>
      <c r="G28" s="90"/>
    </row>
    <row r="29" spans="1:7" ht="30.75" customHeight="1" thickBot="1" x14ac:dyDescent="0.3">
      <c r="A29" s="10" t="s">
        <v>31</v>
      </c>
      <c r="B29" s="99" t="s">
        <v>32</v>
      </c>
      <c r="C29" s="99"/>
      <c r="D29" s="99"/>
      <c r="E29" s="100"/>
      <c r="F29" s="89" t="str">
        <f>IF(OR(E25="",E26="",E27=""),"",IF(AND(B96="OK",B97="OK",E26="OK",E27="OK"),"OK","NON"))</f>
        <v>NON</v>
      </c>
      <c r="G29" s="90"/>
    </row>
    <row r="30" spans="1:7" ht="30.75" customHeight="1" thickBot="1" x14ac:dyDescent="0.3">
      <c r="A30" s="11" t="s">
        <v>33</v>
      </c>
      <c r="B30" s="87" t="s">
        <v>34</v>
      </c>
      <c r="C30" s="87"/>
      <c r="D30" s="87"/>
      <c r="E30" s="88"/>
      <c r="F30" s="89" t="str">
        <f>IF(OR(E23="",E25="",E26="",E27=""),"",IF(AND(E23="OK",E25="OK",E26="OK",E27="OK"),"OK","NON"))</f>
        <v>OK</v>
      </c>
      <c r="G30" s="90"/>
    </row>
    <row r="64" ht="395.45" customHeight="1" x14ac:dyDescent="0.25"/>
    <row r="75" spans="4:5" ht="15.75" thickBot="1" x14ac:dyDescent="0.3"/>
    <row r="76" spans="4:5" x14ac:dyDescent="0.25">
      <c r="D76" s="7" t="s">
        <v>35</v>
      </c>
      <c r="E76" s="12"/>
    </row>
    <row r="77" spans="4:5" x14ac:dyDescent="0.25">
      <c r="D77" s="8" t="s">
        <v>36</v>
      </c>
      <c r="E77" s="13"/>
    </row>
    <row r="78" spans="4:5" x14ac:dyDescent="0.25">
      <c r="D78" s="8">
        <v>0.08</v>
      </c>
      <c r="E78" s="13">
        <v>3</v>
      </c>
    </row>
    <row r="79" spans="4:5" x14ac:dyDescent="0.25">
      <c r="D79" s="8">
        <v>0.2</v>
      </c>
      <c r="E79" s="13">
        <v>10</v>
      </c>
    </row>
    <row r="80" spans="4:5" ht="15.75" thickBot="1" x14ac:dyDescent="0.3">
      <c r="D80" s="15">
        <v>0.21</v>
      </c>
      <c r="E80" s="16">
        <v>100</v>
      </c>
    </row>
    <row r="81" spans="1:8" x14ac:dyDescent="0.25">
      <c r="D81" s="17" t="s">
        <v>37</v>
      </c>
      <c r="E81" s="18"/>
    </row>
    <row r="82" spans="1:8" x14ac:dyDescent="0.25">
      <c r="D82" s="19">
        <v>0.08</v>
      </c>
      <c r="E82" s="20">
        <v>2</v>
      </c>
    </row>
    <row r="83" spans="1:8" x14ac:dyDescent="0.25">
      <c r="D83" s="19">
        <v>0.25</v>
      </c>
      <c r="E83" s="20">
        <v>10</v>
      </c>
    </row>
    <row r="84" spans="1:8" ht="15.75" thickBot="1" x14ac:dyDescent="0.3">
      <c r="D84" s="21">
        <v>0.26</v>
      </c>
      <c r="E84" s="22">
        <v>100</v>
      </c>
    </row>
    <row r="85" spans="1:8" x14ac:dyDescent="0.25">
      <c r="D85" s="7" t="s">
        <v>38</v>
      </c>
      <c r="E85" s="12"/>
    </row>
    <row r="86" spans="1:8" x14ac:dyDescent="0.25">
      <c r="D86" s="8">
        <v>0.49</v>
      </c>
      <c r="E86" s="13">
        <v>0</v>
      </c>
    </row>
    <row r="87" spans="1:8" x14ac:dyDescent="0.25">
      <c r="D87" s="8">
        <v>0.5</v>
      </c>
      <c r="E87" s="13">
        <v>10</v>
      </c>
    </row>
    <row r="88" spans="1:8" x14ac:dyDescent="0.25">
      <c r="D88" s="8">
        <v>2.5</v>
      </c>
      <c r="E88" s="13">
        <v>80</v>
      </c>
    </row>
    <row r="89" spans="1:8" ht="15.75" thickBot="1" x14ac:dyDescent="0.3">
      <c r="D89" s="9">
        <v>10</v>
      </c>
      <c r="E89" s="23">
        <v>81</v>
      </c>
    </row>
    <row r="90" spans="1:8" x14ac:dyDescent="0.25">
      <c r="D90" s="15" t="s">
        <v>39</v>
      </c>
      <c r="E90" s="16"/>
    </row>
    <row r="91" spans="1:8" x14ac:dyDescent="0.25">
      <c r="D91" s="15">
        <v>0.39</v>
      </c>
      <c r="E91" s="16">
        <v>0</v>
      </c>
    </row>
    <row r="92" spans="1:8" x14ac:dyDescent="0.25">
      <c r="D92" s="15">
        <v>0.4</v>
      </c>
      <c r="E92" s="16">
        <v>10</v>
      </c>
    </row>
    <row r="93" spans="1:8" x14ac:dyDescent="0.25">
      <c r="D93" s="15">
        <v>2.5</v>
      </c>
      <c r="E93" s="16">
        <v>85</v>
      </c>
    </row>
    <row r="94" spans="1:8" ht="15.75" thickBot="1" x14ac:dyDescent="0.3">
      <c r="D94" s="15">
        <v>10</v>
      </c>
      <c r="E94" s="16">
        <v>86</v>
      </c>
      <c r="G94" s="14" t="s">
        <v>40</v>
      </c>
      <c r="H94" s="14">
        <v>10</v>
      </c>
    </row>
    <row r="95" spans="1:8" x14ac:dyDescent="0.25">
      <c r="D95" s="7" t="s">
        <v>41</v>
      </c>
      <c r="E95" s="12"/>
      <c r="G95" s="14" t="s">
        <v>42</v>
      </c>
      <c r="H95" s="14">
        <v>60</v>
      </c>
    </row>
    <row r="96" spans="1:8" x14ac:dyDescent="0.25">
      <c r="A96" t="s">
        <v>43</v>
      </c>
      <c r="B96" t="str">
        <f>IF(OR(B23=0.25,AND(B23&gt;0.25,B23&lt;1),B23=1),"OK","Non")</f>
        <v>Non</v>
      </c>
      <c r="D96" s="8">
        <v>0.99</v>
      </c>
      <c r="E96" s="13">
        <v>0</v>
      </c>
      <c r="G96" s="14" t="s">
        <v>44</v>
      </c>
      <c r="H96" s="14">
        <v>2.5</v>
      </c>
    </row>
    <row r="97" spans="2:8" ht="15.75" x14ac:dyDescent="0.25">
      <c r="B97" s="52" t="str">
        <f>IF(B26="","",IF(OR(B26&lt;3),"OK","Non conforme"))</f>
        <v>OK</v>
      </c>
      <c r="D97" s="8">
        <v>1</v>
      </c>
      <c r="E97" s="13">
        <v>10</v>
      </c>
      <c r="G97" s="14" t="s">
        <v>45</v>
      </c>
      <c r="H97" s="14">
        <f>100-B27</f>
        <v>84</v>
      </c>
    </row>
    <row r="98" spans="2:8" x14ac:dyDescent="0.25">
      <c r="D98" s="8">
        <v>2.5</v>
      </c>
      <c r="E98" s="13">
        <v>80</v>
      </c>
      <c r="G98" s="14" t="s">
        <v>46</v>
      </c>
      <c r="H98" s="14">
        <v>0.08</v>
      </c>
    </row>
    <row r="99" spans="2:8" ht="15.75" thickBot="1" x14ac:dyDescent="0.3">
      <c r="D99" s="9"/>
      <c r="E99" s="23"/>
    </row>
  </sheetData>
  <sheetProtection selectLockedCells="1"/>
  <mergeCells count="15">
    <mergeCell ref="B10:G10"/>
    <mergeCell ref="A3:G3"/>
    <mergeCell ref="B6:G6"/>
    <mergeCell ref="B7:G7"/>
    <mergeCell ref="B8:G8"/>
    <mergeCell ref="B9:G9"/>
    <mergeCell ref="B30:E30"/>
    <mergeCell ref="F30:G30"/>
    <mergeCell ref="D12:E12"/>
    <mergeCell ref="F12:G12"/>
    <mergeCell ref="F26:G27"/>
    <mergeCell ref="B28:E28"/>
    <mergeCell ref="F28:G28"/>
    <mergeCell ref="B29:E29"/>
    <mergeCell ref="F29:G29"/>
  </mergeCells>
  <pageMargins left="0.9055118110236221" right="0.70866141732283472" top="0.74803149606299213" bottom="0.74803149606299213" header="0.31496062992125984" footer="0.31496062992125984"/>
  <pageSetup scale="6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99"/>
  <sheetViews>
    <sheetView topLeftCell="A16" zoomScale="145" zoomScaleNormal="145" workbookViewId="0">
      <selection activeCell="B24" sqref="B24"/>
    </sheetView>
  </sheetViews>
  <sheetFormatPr defaultColWidth="11.42578125" defaultRowHeight="15" x14ac:dyDescent="0.25"/>
  <cols>
    <col min="1" max="1" width="38.7109375" customWidth="1"/>
    <col min="2" max="2" width="14" customWidth="1"/>
    <col min="3" max="3" width="9" customWidth="1"/>
    <col min="4" max="4" width="17.7109375" customWidth="1"/>
    <col min="5" max="5" width="17.140625" customWidth="1"/>
  </cols>
  <sheetData>
    <row r="1" spans="1:7" ht="74.25" customHeight="1" x14ac:dyDescent="0.25"/>
    <row r="2" spans="1:7" ht="15.75" thickBot="1" x14ac:dyDescent="0.3"/>
    <row r="3" spans="1:7" ht="34.9" customHeight="1" thickBot="1" x14ac:dyDescent="0.3">
      <c r="A3" s="103" t="s">
        <v>2</v>
      </c>
      <c r="B3" s="104"/>
      <c r="C3" s="104"/>
      <c r="D3" s="104"/>
      <c r="E3" s="104"/>
      <c r="F3" s="104"/>
      <c r="G3" s="105"/>
    </row>
    <row r="4" spans="1:7" ht="17.45" customHeight="1" x14ac:dyDescent="0.4">
      <c r="A4" t="s">
        <v>3</v>
      </c>
      <c r="B4" s="1"/>
    </row>
    <row r="5" spans="1:7" ht="17.45" customHeight="1" thickBot="1" x14ac:dyDescent="0.45">
      <c r="A5" s="4" t="s">
        <v>4</v>
      </c>
      <c r="B5" s="1"/>
    </row>
    <row r="6" spans="1:7" ht="17.45" customHeight="1" x14ac:dyDescent="0.3">
      <c r="A6" s="43" t="s">
        <v>5</v>
      </c>
      <c r="B6" s="106"/>
      <c r="C6" s="106"/>
      <c r="D6" s="106"/>
      <c r="E6" s="106"/>
      <c r="F6" s="106"/>
      <c r="G6" s="107"/>
    </row>
    <row r="7" spans="1:7" ht="17.45" customHeight="1" x14ac:dyDescent="0.3">
      <c r="A7" s="44" t="s">
        <v>6</v>
      </c>
      <c r="B7" s="108"/>
      <c r="C7" s="109"/>
      <c r="D7" s="109"/>
      <c r="E7" s="109"/>
      <c r="F7" s="109"/>
      <c r="G7" s="110"/>
    </row>
    <row r="8" spans="1:7" ht="17.45" customHeight="1" x14ac:dyDescent="0.3">
      <c r="A8" s="45" t="s">
        <v>7</v>
      </c>
      <c r="B8" s="111"/>
      <c r="C8" s="111"/>
      <c r="D8" s="111"/>
      <c r="E8" s="111"/>
      <c r="F8" s="111"/>
      <c r="G8" s="112"/>
    </row>
    <row r="9" spans="1:7" ht="17.45" customHeight="1" x14ac:dyDescent="0.3">
      <c r="A9" s="45" t="s">
        <v>8</v>
      </c>
      <c r="B9" s="113"/>
      <c r="C9" s="111"/>
      <c r="D9" s="111"/>
      <c r="E9" s="111"/>
      <c r="F9" s="111"/>
      <c r="G9" s="112"/>
    </row>
    <row r="10" spans="1:7" ht="17.45" customHeight="1" thickBot="1" x14ac:dyDescent="0.35">
      <c r="A10" s="46" t="s">
        <v>9</v>
      </c>
      <c r="B10" s="101"/>
      <c r="C10" s="101"/>
      <c r="D10" s="101"/>
      <c r="E10" s="101"/>
      <c r="F10" s="101"/>
      <c r="G10" s="102"/>
    </row>
    <row r="11" spans="1:7" ht="17.45" customHeight="1" thickBot="1" x14ac:dyDescent="0.3"/>
    <row r="12" spans="1:7" ht="21.75" thickBot="1" x14ac:dyDescent="0.4">
      <c r="A12" s="5" t="s">
        <v>10</v>
      </c>
      <c r="B12" s="6" t="s">
        <v>1</v>
      </c>
      <c r="D12" s="91" t="s">
        <v>11</v>
      </c>
      <c r="E12" s="92"/>
      <c r="F12" s="93">
        <f ca="1">TODAY()</f>
        <v>45940</v>
      </c>
      <c r="G12" s="94"/>
    </row>
    <row r="13" spans="1:7" x14ac:dyDescent="0.25">
      <c r="A13" s="7">
        <v>0.08</v>
      </c>
      <c r="B13" s="39">
        <v>1.3</v>
      </c>
    </row>
    <row r="14" spans="1:7" x14ac:dyDescent="0.25">
      <c r="A14" s="8">
        <v>0.16</v>
      </c>
      <c r="B14" s="2">
        <v>5</v>
      </c>
    </row>
    <row r="15" spans="1:7" x14ac:dyDescent="0.25">
      <c r="A15" s="8">
        <v>0.315</v>
      </c>
      <c r="B15" s="2">
        <v>30.7</v>
      </c>
    </row>
    <row r="16" spans="1:7" x14ac:dyDescent="0.25">
      <c r="A16" s="8">
        <v>0.63</v>
      </c>
      <c r="B16" s="2">
        <v>61.8</v>
      </c>
    </row>
    <row r="17" spans="1:7" x14ac:dyDescent="0.25">
      <c r="A17" s="8">
        <v>1.25</v>
      </c>
      <c r="B17" s="2">
        <v>74.900000000000006</v>
      </c>
    </row>
    <row r="18" spans="1:7" x14ac:dyDescent="0.25">
      <c r="A18" s="8">
        <v>2.5</v>
      </c>
      <c r="B18" s="2">
        <v>83.6</v>
      </c>
    </row>
    <row r="19" spans="1:7" x14ac:dyDescent="0.25">
      <c r="A19" s="8">
        <v>5</v>
      </c>
      <c r="B19" s="2">
        <v>95.6</v>
      </c>
    </row>
    <row r="20" spans="1:7" ht="15.75" thickBot="1" x14ac:dyDescent="0.3">
      <c r="A20" s="9">
        <v>10</v>
      </c>
      <c r="B20" s="3">
        <v>100</v>
      </c>
    </row>
    <row r="21" spans="1:7" ht="15.75" thickBot="1" x14ac:dyDescent="0.3"/>
    <row r="22" spans="1:7" ht="21.75" thickBot="1" x14ac:dyDescent="0.4">
      <c r="A22" s="26" t="s">
        <v>12</v>
      </c>
      <c r="B22" s="24" t="s">
        <v>13</v>
      </c>
      <c r="C22" s="24" t="s">
        <v>14</v>
      </c>
      <c r="D22" s="24" t="s">
        <v>15</v>
      </c>
      <c r="E22" s="27" t="s">
        <v>16</v>
      </c>
    </row>
    <row r="23" spans="1:7" ht="15.75" x14ac:dyDescent="0.25">
      <c r="A23" s="43" t="s">
        <v>17</v>
      </c>
      <c r="B23" s="28">
        <v>0.2</v>
      </c>
      <c r="C23" s="47" t="s">
        <v>18</v>
      </c>
      <c r="D23" s="42" t="s">
        <v>19</v>
      </c>
      <c r="E23" s="48" t="str">
        <f>IF(B23="","Saisir des valeurs",IF(OR(B23=0.2,AND(B23&gt;0.2,B23&lt;1),B23=1),"OK","Non conforme"))</f>
        <v>OK</v>
      </c>
    </row>
    <row r="24" spans="1:7" ht="15.75" x14ac:dyDescent="0.25">
      <c r="A24" s="45" t="s">
        <v>20</v>
      </c>
      <c r="B24" s="25">
        <v>0.6</v>
      </c>
      <c r="C24" s="49" t="s">
        <v>18</v>
      </c>
      <c r="D24" s="40"/>
      <c r="E24" s="50" t="str">
        <f>IF(B24="","Saisir des valeurs","")</f>
        <v/>
      </c>
    </row>
    <row r="25" spans="1:7" ht="15.75" customHeight="1" thickBot="1" x14ac:dyDescent="0.3">
      <c r="A25" s="45" t="s">
        <v>21</v>
      </c>
      <c r="B25" s="32">
        <f>IF(OR(B23="",B24=""),"",B24/B23)</f>
        <v>2.9999999999999996</v>
      </c>
      <c r="C25" s="49"/>
      <c r="D25" s="51" t="s">
        <v>22</v>
      </c>
      <c r="E25" s="52" t="str">
        <f>IF(B25="","",IF(OR(B25=4.5,B25&lt;4.5),"OK","Non conforme"))</f>
        <v>OK</v>
      </c>
    </row>
    <row r="26" spans="1:7" ht="30.75" customHeight="1" x14ac:dyDescent="0.25">
      <c r="A26" s="30" t="s">
        <v>23</v>
      </c>
      <c r="B26" s="32">
        <f>IF(B13="","",B13)</f>
        <v>1.3</v>
      </c>
      <c r="C26" s="49" t="s">
        <v>24</v>
      </c>
      <c r="D26" s="40" t="s">
        <v>25</v>
      </c>
      <c r="E26" s="52" t="str">
        <f>IF(B26="","",IF(OR(B26=3,B26&lt;3),"OK","Non conforme"))</f>
        <v>OK</v>
      </c>
      <c r="F26" s="95" t="s">
        <v>26</v>
      </c>
      <c r="G26" s="96"/>
    </row>
    <row r="27" spans="1:7" ht="30.75" customHeight="1" thickBot="1" x14ac:dyDescent="0.3">
      <c r="A27" s="31" t="s">
        <v>27</v>
      </c>
      <c r="B27" s="29">
        <v>16</v>
      </c>
      <c r="C27" s="53" t="s">
        <v>24</v>
      </c>
      <c r="D27" s="41" t="s">
        <v>28</v>
      </c>
      <c r="E27" s="54" t="str">
        <f>IF(B27="","",IF(OR(B27&lt;20,B27=20),"OK","Non conforme"))</f>
        <v>OK</v>
      </c>
      <c r="F27" s="97"/>
      <c r="G27" s="98"/>
    </row>
    <row r="28" spans="1:7" ht="30.75" customHeight="1" thickBot="1" x14ac:dyDescent="0.3">
      <c r="A28" s="11" t="s">
        <v>29</v>
      </c>
      <c r="B28" s="87" t="s">
        <v>30</v>
      </c>
      <c r="C28" s="87"/>
      <c r="D28" s="87"/>
      <c r="E28" s="88"/>
      <c r="F28" s="89" t="str">
        <f>IF(OR(E23="",E25="",E26="",E27=""),"",IF(AND(E23="OK",E25="OK",E26="OK",E27="OK"),"OK","NON"))</f>
        <v>OK</v>
      </c>
      <c r="G28" s="90"/>
    </row>
    <row r="29" spans="1:7" ht="30.75" customHeight="1" thickBot="1" x14ac:dyDescent="0.3">
      <c r="A29" s="10" t="s">
        <v>31</v>
      </c>
      <c r="B29" s="99" t="s">
        <v>32</v>
      </c>
      <c r="C29" s="99"/>
      <c r="D29" s="99"/>
      <c r="E29" s="100"/>
      <c r="F29" s="89" t="str">
        <f>IF(OR(E25="",E26="",E27=""),"",IF(AND(B96="OK",B97="OK",E26="OK",E27="OK"),"OK","NON"))</f>
        <v>NON</v>
      </c>
      <c r="G29" s="90"/>
    </row>
    <row r="30" spans="1:7" ht="30.75" customHeight="1" thickBot="1" x14ac:dyDescent="0.3">
      <c r="A30" s="11" t="s">
        <v>33</v>
      </c>
      <c r="B30" s="87" t="s">
        <v>34</v>
      </c>
      <c r="C30" s="87"/>
      <c r="D30" s="87"/>
      <c r="E30" s="88"/>
      <c r="F30" s="89" t="str">
        <f>IF(OR(E23="",E25="",E26="",E27=""),"",IF(AND(E23="OK",E25="OK",E26="OK",E27="OK"),"OK","NON"))</f>
        <v>OK</v>
      </c>
      <c r="G30" s="90"/>
    </row>
    <row r="64" ht="395.45" customHeight="1" x14ac:dyDescent="0.25"/>
    <row r="75" spans="4:5" ht="15.75" thickBot="1" x14ac:dyDescent="0.3"/>
    <row r="76" spans="4:5" x14ac:dyDescent="0.25">
      <c r="D76" s="7" t="s">
        <v>35</v>
      </c>
      <c r="E76" s="12"/>
    </row>
    <row r="77" spans="4:5" x14ac:dyDescent="0.25">
      <c r="D77" s="8" t="s">
        <v>36</v>
      </c>
      <c r="E77" s="13"/>
    </row>
    <row r="78" spans="4:5" x14ac:dyDescent="0.25">
      <c r="D78" s="8">
        <v>0.08</v>
      </c>
      <c r="E78" s="13">
        <v>3</v>
      </c>
    </row>
    <row r="79" spans="4:5" x14ac:dyDescent="0.25">
      <c r="D79" s="8">
        <v>0.2</v>
      </c>
      <c r="E79" s="13">
        <v>10</v>
      </c>
    </row>
    <row r="80" spans="4:5" ht="15.75" thickBot="1" x14ac:dyDescent="0.3">
      <c r="D80" s="15">
        <v>0.21</v>
      </c>
      <c r="E80" s="16">
        <v>100</v>
      </c>
    </row>
    <row r="81" spans="1:8" x14ac:dyDescent="0.25">
      <c r="D81" s="17" t="s">
        <v>37</v>
      </c>
      <c r="E81" s="18"/>
    </row>
    <row r="82" spans="1:8" x14ac:dyDescent="0.25">
      <c r="D82" s="19">
        <v>0.08</v>
      </c>
      <c r="E82" s="20">
        <v>2</v>
      </c>
    </row>
    <row r="83" spans="1:8" x14ac:dyDescent="0.25">
      <c r="D83" s="19">
        <v>0.25</v>
      </c>
      <c r="E83" s="20">
        <v>10</v>
      </c>
    </row>
    <row r="84" spans="1:8" ht="15.75" thickBot="1" x14ac:dyDescent="0.3">
      <c r="D84" s="21">
        <v>0.26</v>
      </c>
      <c r="E84" s="22">
        <v>100</v>
      </c>
    </row>
    <row r="85" spans="1:8" x14ac:dyDescent="0.25">
      <c r="D85" s="7" t="s">
        <v>38</v>
      </c>
      <c r="E85" s="12"/>
    </row>
    <row r="86" spans="1:8" x14ac:dyDescent="0.25">
      <c r="D86" s="8">
        <v>0.49</v>
      </c>
      <c r="E86" s="13">
        <v>0</v>
      </c>
    </row>
    <row r="87" spans="1:8" x14ac:dyDescent="0.25">
      <c r="D87" s="8">
        <v>0.5</v>
      </c>
      <c r="E87" s="13">
        <v>10</v>
      </c>
    </row>
    <row r="88" spans="1:8" x14ac:dyDescent="0.25">
      <c r="D88" s="8">
        <v>2.5</v>
      </c>
      <c r="E88" s="13">
        <v>80</v>
      </c>
    </row>
    <row r="89" spans="1:8" ht="15.75" thickBot="1" x14ac:dyDescent="0.3">
      <c r="D89" s="9">
        <v>10</v>
      </c>
      <c r="E89" s="23">
        <v>81</v>
      </c>
    </row>
    <row r="90" spans="1:8" x14ac:dyDescent="0.25">
      <c r="D90" s="15" t="s">
        <v>39</v>
      </c>
      <c r="E90" s="16"/>
    </row>
    <row r="91" spans="1:8" x14ac:dyDescent="0.25">
      <c r="D91" s="15">
        <v>0.39</v>
      </c>
      <c r="E91" s="16">
        <v>0</v>
      </c>
    </row>
    <row r="92" spans="1:8" x14ac:dyDescent="0.25">
      <c r="D92" s="15">
        <v>0.4</v>
      </c>
      <c r="E92" s="16">
        <v>10</v>
      </c>
    </row>
    <row r="93" spans="1:8" x14ac:dyDescent="0.25">
      <c r="D93" s="15">
        <v>2.5</v>
      </c>
      <c r="E93" s="16">
        <v>85</v>
      </c>
    </row>
    <row r="94" spans="1:8" ht="15.75" thickBot="1" x14ac:dyDescent="0.3">
      <c r="D94" s="15">
        <v>10</v>
      </c>
      <c r="E94" s="16">
        <v>86</v>
      </c>
      <c r="G94" s="14" t="s">
        <v>40</v>
      </c>
      <c r="H94" s="14">
        <v>10</v>
      </c>
    </row>
    <row r="95" spans="1:8" x14ac:dyDescent="0.25">
      <c r="D95" s="7" t="s">
        <v>41</v>
      </c>
      <c r="E95" s="12"/>
      <c r="G95" s="14" t="s">
        <v>42</v>
      </c>
      <c r="H95" s="14">
        <v>60</v>
      </c>
    </row>
    <row r="96" spans="1:8" x14ac:dyDescent="0.25">
      <c r="A96" t="s">
        <v>43</v>
      </c>
      <c r="B96" t="str">
        <f>IF(OR(B23=0.25,AND(B23&gt;0.25,B23&lt;1),B23=1),"OK","Non")</f>
        <v>Non</v>
      </c>
      <c r="D96" s="8">
        <v>0.99</v>
      </c>
      <c r="E96" s="13">
        <v>0</v>
      </c>
      <c r="G96" s="14" t="s">
        <v>44</v>
      </c>
      <c r="H96" s="14">
        <v>2.5</v>
      </c>
    </row>
    <row r="97" spans="2:8" ht="15.75" x14ac:dyDescent="0.25">
      <c r="B97" s="52" t="str">
        <f>IF(B26="","",IF(OR(B26&lt;3),"OK","Non conforme"))</f>
        <v>OK</v>
      </c>
      <c r="D97" s="8">
        <v>1</v>
      </c>
      <c r="E97" s="13">
        <v>10</v>
      </c>
      <c r="G97" s="14" t="s">
        <v>45</v>
      </c>
      <c r="H97" s="14">
        <f>100-B27</f>
        <v>84</v>
      </c>
    </row>
    <row r="98" spans="2:8" x14ac:dyDescent="0.25">
      <c r="D98" s="8">
        <v>2.5</v>
      </c>
      <c r="E98" s="13">
        <v>80</v>
      </c>
      <c r="G98" s="14" t="s">
        <v>46</v>
      </c>
      <c r="H98" s="14">
        <v>0.08</v>
      </c>
    </row>
    <row r="99" spans="2:8" ht="15.75" thickBot="1" x14ac:dyDescent="0.3">
      <c r="D99" s="9"/>
      <c r="E99" s="23"/>
    </row>
  </sheetData>
  <sheetProtection selectLockedCells="1"/>
  <mergeCells count="15">
    <mergeCell ref="B30:E30"/>
    <mergeCell ref="B29:E29"/>
    <mergeCell ref="F30:G30"/>
    <mergeCell ref="B28:E28"/>
    <mergeCell ref="F28:G28"/>
    <mergeCell ref="B7:G7"/>
    <mergeCell ref="A3:G3"/>
    <mergeCell ref="F29:G29"/>
    <mergeCell ref="F12:G12"/>
    <mergeCell ref="D12:E12"/>
    <mergeCell ref="B6:G6"/>
    <mergeCell ref="B8:G8"/>
    <mergeCell ref="B9:G9"/>
    <mergeCell ref="B10:G10"/>
    <mergeCell ref="F26:G27"/>
  </mergeCells>
  <phoneticPr fontId="11" type="noConversion"/>
  <pageMargins left="0.9055118110236221" right="0.70866141732283472" top="0.74803149606299213" bottom="0.74803149606299213" header="0.31496062992125984" footer="0.31496062992125984"/>
  <pageSetup scale="6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b260464-2f3d-4f63-9a2c-fc58d74488d2" xsi:nil="true"/>
    <lcf76f155ced4ddcb4097134ff3c332f xmlns="5afb5963-748f-4c93-8110-d37fdc1dce7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C9E48B642488B4BA352CD2E6624428F" ma:contentTypeVersion="16" ma:contentTypeDescription="Crée un document." ma:contentTypeScope="" ma:versionID="a573676d3686c27cdfe3b9da9eede7d6">
  <xsd:schema xmlns:xsd="http://www.w3.org/2001/XMLSchema" xmlns:xs="http://www.w3.org/2001/XMLSchema" xmlns:p="http://schemas.microsoft.com/office/2006/metadata/properties" xmlns:ns2="5afb5963-748f-4c93-8110-d37fdc1dce77" xmlns:ns3="ab260464-2f3d-4f63-9a2c-fc58d74488d2" targetNamespace="http://schemas.microsoft.com/office/2006/metadata/properties" ma:root="true" ma:fieldsID="e3a6ab1015e2d3dac5d30bce1590934d" ns2:_="" ns3:_="">
    <xsd:import namespace="5afb5963-748f-4c93-8110-d37fdc1dce77"/>
    <xsd:import namespace="ab260464-2f3d-4f63-9a2c-fc58d74488d2"/>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fb5963-748f-4c93-8110-d37fdc1dce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93e6f1de-e3d8-47b6-9eef-e6c6289b2a3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260464-2f3d-4f63-9a2c-fc58d74488d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45eeea3-2006-4b31-8f79-a3882a45c414}" ma:internalName="TaxCatchAll" ma:showField="CatchAllData" ma:web="ab260464-2f3d-4f63-9a2c-fc58d74488d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314E4F-5E93-4D98-87B4-4804BBBDA876}">
  <ds:schemaRefs>
    <ds:schemaRef ds:uri="http://schemas.microsoft.com/office/2006/metadata/properties"/>
    <ds:schemaRef ds:uri="http://schemas.microsoft.com/office/infopath/2007/PartnerControls"/>
    <ds:schemaRef ds:uri="ab260464-2f3d-4f63-9a2c-fc58d74488d2"/>
    <ds:schemaRef ds:uri="5afb5963-748f-4c93-8110-d37fdc1dce77"/>
  </ds:schemaRefs>
</ds:datastoreItem>
</file>

<file path=customXml/itemProps2.xml><?xml version="1.0" encoding="utf-8"?>
<ds:datastoreItem xmlns:ds="http://schemas.openxmlformats.org/officeDocument/2006/customXml" ds:itemID="{3123ABA8-D41C-4542-B10A-135EB97D4A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fb5963-748f-4c93-8110-d37fdc1dce77"/>
    <ds:schemaRef ds:uri="ab260464-2f3d-4f63-9a2c-fc58d7448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3B8A81-12A5-45B8-B33B-46D4569141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Tamis standards 2025</vt:lpstr>
      <vt:lpstr>Instructions</vt:lpstr>
      <vt:lpstr>Sieves 0.075-9.5</vt:lpstr>
      <vt:lpstr>Sieves 0.075-9.5 + 0.2 mm </vt:lpstr>
      <vt:lpstr>Sieves 0.08-10</vt:lpstr>
      <vt:lpstr>Sieves 0.08-10 + 0.2 mm  </vt:lpstr>
      <vt:lpstr>Tamis standards 2022</vt:lpstr>
      <vt:lpstr>Tamis standards 2023</vt:lpstr>
      <vt:lpstr>Tamis standards 2024</vt:lpstr>
      <vt:lpstr>Tamis + 0,2 mm</vt:lpstr>
      <vt:lpstr>Exemple</vt:lpstr>
      <vt:lpstr>Tamis non-standard</vt:lpstr>
      <vt:lpstr>Exemple!Print_Area</vt:lpstr>
      <vt:lpstr>Instructions!Print_Area</vt:lpstr>
      <vt:lpstr>'Sieves 0.075-9.5'!Print_Area</vt:lpstr>
      <vt:lpstr>'Sieves 0.075-9.5 + 0.2 mm '!Print_Area</vt:lpstr>
      <vt:lpstr>'Sieves 0.08-10'!Print_Area</vt:lpstr>
      <vt:lpstr>'Sieves 0.08-10 + 0.2 mm  '!Print_Area</vt:lpstr>
      <vt:lpstr>'Tamis + 0,2 mm'!Print_Area</vt:lpstr>
      <vt:lpstr>'Tamis non-standard'!Print_Area</vt:lpstr>
      <vt:lpstr>'Tamis standards 2022'!Print_Area</vt:lpstr>
      <vt:lpstr>'Tamis standards 2023'!Print_Area</vt:lpstr>
      <vt:lpstr>'Tamis standards 2024'!Print_Area</vt:lpstr>
      <vt:lpstr>'Tamis standards 2025'!Print_Area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Francois Cote</dc:creator>
  <cp:keywords/>
  <dc:description/>
  <cp:lastModifiedBy>Teresa Buckman</cp:lastModifiedBy>
  <cp:revision/>
  <cp:lastPrinted>2025-09-03T13:58:09Z</cp:lastPrinted>
  <dcterms:created xsi:type="dcterms:W3CDTF">2008-10-10T20:26:52Z</dcterms:created>
  <dcterms:modified xsi:type="dcterms:W3CDTF">2025-10-10T13:26:39Z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0x010100DC9E48B642488B4BA352CD2E6624428F</vt:lpwstr>
  </property>
  <property fmtid="{D5CDD505-2E9C-101B-9397-08002B2CF9AE}" pid="3" name="MediaServiceImageTags">
    <vt:lpwstr/>
  </property>
</Properties>
</file>